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96f90fb8800e8fb7/197. Vojcice cesty podľa 117/Výzva na predkladanie ponúk/VV/"/>
    </mc:Choice>
  </mc:AlternateContent>
  <xr:revisionPtr revIDLastSave="3" documentId="13_ncr:1_{C59D43E9-C776-44F9-A453-BA1C05DB8073}" xr6:coauthVersionLast="46" xr6:coauthVersionMax="46" xr10:uidLastSave="{ADFCBDC3-56AE-4BED-928A-8BF54853A68A}"/>
  <bookViews>
    <workbookView xWindow="780" yWindow="780" windowWidth="16815" windowHeight="10110" firstSheet="1" activeTab="2" xr2:uid="{00000000-000D-0000-FFFF-FFFF00000000}"/>
  </bookViews>
  <sheets>
    <sheet name="Rekapitulácia stavby" sheetId="1" r:id="rId1"/>
    <sheet name="1 - Rekonštrukcia chodníkov" sheetId="2" r:id="rId2"/>
    <sheet name="2 - Novovybudované chodníky" sheetId="3" r:id="rId3"/>
  </sheets>
  <definedNames>
    <definedName name="_xlnm._FilterDatabase" localSheetId="1" hidden="1">'1 - Rekonštrukcia chodníkov'!$C$122:$K$164</definedName>
    <definedName name="_xlnm._FilterDatabase" localSheetId="2" hidden="1">'2 - Novovybudované chodníky'!$C$121:$K$155</definedName>
    <definedName name="_xlnm.Print_Titles" localSheetId="1">'1 - Rekonštrukcia chodníkov'!$122:$122</definedName>
    <definedName name="_xlnm.Print_Titles" localSheetId="2">'2 - Novovybudované chodníky'!$121:$121</definedName>
    <definedName name="_xlnm.Print_Titles" localSheetId="0">'Rekapitulácia stavby'!$92:$92</definedName>
    <definedName name="_xlnm.Print_Area" localSheetId="1">'1 - Rekonštrukcia chodníkov'!$C$4:$J$76,'1 - Rekonštrukcia chodníkov'!$C$110:$K$164</definedName>
    <definedName name="_xlnm.Print_Area" localSheetId="2">'2 - Novovybudované chodníky'!$C$4:$J$76,'2 - Novovybudované chodníky'!$C$109:$K$155</definedName>
    <definedName name="_xlnm.Print_Area" localSheetId="0">'Rekapitulácia stavby'!$D$4:$AO$76,'Rekapitulácia stavby'!$C$82:$AQ$97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96" i="1" s="1"/>
  <c r="J35" i="3"/>
  <c r="AX96" i="1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3" i="3"/>
  <c r="BH133" i="3"/>
  <c r="BG133" i="3"/>
  <c r="BE133" i="3"/>
  <c r="T133" i="3"/>
  <c r="T132" i="3" s="1"/>
  <c r="R133" i="3"/>
  <c r="R132" i="3" s="1"/>
  <c r="P133" i="3"/>
  <c r="P132" i="3" s="1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J118" i="3"/>
  <c r="F118" i="3"/>
  <c r="F116" i="3"/>
  <c r="E114" i="3"/>
  <c r="J91" i="3"/>
  <c r="F91" i="3"/>
  <c r="F89" i="3"/>
  <c r="E87" i="3"/>
  <c r="J24" i="3"/>
  <c r="E24" i="3"/>
  <c r="J119" i="3" s="1"/>
  <c r="J23" i="3"/>
  <c r="J18" i="3"/>
  <c r="E18" i="3"/>
  <c r="F119" i="3" s="1"/>
  <c r="J17" i="3"/>
  <c r="J116" i="3"/>
  <c r="E7" i="3"/>
  <c r="E112" i="3" s="1"/>
  <c r="J154" i="2"/>
  <c r="J37" i="2"/>
  <c r="J36" i="2"/>
  <c r="AY95" i="1"/>
  <c r="J35" i="2"/>
  <c r="AX95" i="1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J102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T140" i="2" s="1"/>
  <c r="R141" i="2"/>
  <c r="R140" i="2" s="1"/>
  <c r="P141" i="2"/>
  <c r="P140" i="2"/>
  <c r="BI139" i="2"/>
  <c r="BH139" i="2"/>
  <c r="BG139" i="2"/>
  <c r="BE139" i="2"/>
  <c r="T139" i="2"/>
  <c r="T138" i="2" s="1"/>
  <c r="R139" i="2"/>
  <c r="R138" i="2" s="1"/>
  <c r="P139" i="2"/>
  <c r="P138" i="2" s="1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J119" i="2"/>
  <c r="F119" i="2"/>
  <c r="F117" i="2"/>
  <c r="E115" i="2"/>
  <c r="J91" i="2"/>
  <c r="F91" i="2"/>
  <c r="F89" i="2"/>
  <c r="E87" i="2"/>
  <c r="J24" i="2"/>
  <c r="E24" i="2"/>
  <c r="J120" i="2" s="1"/>
  <c r="J23" i="2"/>
  <c r="J18" i="2"/>
  <c r="E18" i="2"/>
  <c r="F92" i="2" s="1"/>
  <c r="J17" i="2"/>
  <c r="J117" i="2"/>
  <c r="E7" i="2"/>
  <c r="E85" i="2" s="1"/>
  <c r="L90" i="1"/>
  <c r="AM90" i="1"/>
  <c r="AM89" i="1"/>
  <c r="L89" i="1"/>
  <c r="AM87" i="1"/>
  <c r="L87" i="1"/>
  <c r="L85" i="1"/>
  <c r="L84" i="1"/>
  <c r="J155" i="3"/>
  <c r="J154" i="3"/>
  <c r="BK153" i="3"/>
  <c r="BK152" i="3"/>
  <c r="BK149" i="3"/>
  <c r="BK148" i="3"/>
  <c r="J147" i="3"/>
  <c r="BK146" i="3"/>
  <c r="J143" i="3"/>
  <c r="J137" i="3"/>
  <c r="J133" i="3"/>
  <c r="BK131" i="3"/>
  <c r="J129" i="3"/>
  <c r="J127" i="3"/>
  <c r="BK126" i="3"/>
  <c r="BK164" i="2"/>
  <c r="BK159" i="2"/>
  <c r="J158" i="2"/>
  <c r="BK157" i="2"/>
  <c r="J153" i="2"/>
  <c r="J148" i="2"/>
  <c r="BK147" i="2"/>
  <c r="BK145" i="2"/>
  <c r="BK144" i="2"/>
  <c r="BK143" i="2"/>
  <c r="BK141" i="2"/>
  <c r="J139" i="2"/>
  <c r="J136" i="2"/>
  <c r="J135" i="2"/>
  <c r="J128" i="2"/>
  <c r="BK155" i="3"/>
  <c r="BK154" i="3"/>
  <c r="J152" i="3"/>
  <c r="BK151" i="3"/>
  <c r="J150" i="3"/>
  <c r="J146" i="3"/>
  <c r="BK144" i="3"/>
  <c r="BK143" i="3"/>
  <c r="BK142" i="3"/>
  <c r="J141" i="3"/>
  <c r="J140" i="3"/>
  <c r="J139" i="3"/>
  <c r="J136" i="3"/>
  <c r="J135" i="3"/>
  <c r="BK133" i="3"/>
  <c r="BK129" i="3"/>
  <c r="J128" i="3"/>
  <c r="J125" i="3"/>
  <c r="BK163" i="2"/>
  <c r="BK162" i="2"/>
  <c r="J161" i="2"/>
  <c r="J160" i="2"/>
  <c r="J156" i="2"/>
  <c r="BK152" i="2"/>
  <c r="BK151" i="2"/>
  <c r="J147" i="2"/>
  <c r="J144" i="2"/>
  <c r="J143" i="2"/>
  <c r="BK135" i="2"/>
  <c r="BK134" i="2"/>
  <c r="J133" i="2"/>
  <c r="J132" i="2"/>
  <c r="BK131" i="2"/>
  <c r="BK129" i="2"/>
  <c r="J127" i="2"/>
  <c r="J126" i="2"/>
  <c r="AS94" i="1"/>
  <c r="J153" i="3"/>
  <c r="J151" i="3"/>
  <c r="BK150" i="3"/>
  <c r="J149" i="3"/>
  <c r="J148" i="3"/>
  <c r="BK147" i="3"/>
  <c r="J144" i="3"/>
  <c r="J142" i="3"/>
  <c r="BK137" i="3"/>
  <c r="BK136" i="3"/>
  <c r="BK135" i="3"/>
  <c r="BK130" i="3"/>
  <c r="J164" i="2"/>
  <c r="J162" i="2"/>
  <c r="BK161" i="2"/>
  <c r="BK160" i="2"/>
  <c r="J159" i="2"/>
  <c r="J157" i="2"/>
  <c r="J152" i="2"/>
  <c r="J151" i="2"/>
  <c r="BK150" i="2"/>
  <c r="BK149" i="2"/>
  <c r="BK146" i="2"/>
  <c r="J137" i="2"/>
  <c r="BK136" i="2"/>
  <c r="J134" i="2"/>
  <c r="BK133" i="2"/>
  <c r="BK132" i="2"/>
  <c r="J131" i="2"/>
  <c r="J130" i="2"/>
  <c r="J129" i="2"/>
  <c r="BK128" i="2"/>
  <c r="BK141" i="3"/>
  <c r="BK140" i="3"/>
  <c r="BK139" i="3"/>
  <c r="J131" i="3"/>
  <c r="J130" i="3"/>
  <c r="BK128" i="3"/>
  <c r="BK127" i="3"/>
  <c r="J126" i="3"/>
  <c r="BK125" i="3"/>
  <c r="J163" i="2"/>
  <c r="BK158" i="2"/>
  <c r="BK156" i="2"/>
  <c r="BK153" i="2"/>
  <c r="J150" i="2"/>
  <c r="J149" i="2"/>
  <c r="BK148" i="2"/>
  <c r="J146" i="2"/>
  <c r="J145" i="2"/>
  <c r="J141" i="2"/>
  <c r="BK139" i="2"/>
  <c r="BK137" i="2"/>
  <c r="BK130" i="2"/>
  <c r="BK127" i="2"/>
  <c r="BK126" i="2"/>
  <c r="R125" i="2" l="1"/>
  <c r="T142" i="2"/>
  <c r="T155" i="2"/>
  <c r="P124" i="3"/>
  <c r="BK125" i="2"/>
  <c r="R142" i="2"/>
  <c r="R155" i="2"/>
  <c r="P145" i="3"/>
  <c r="P125" i="2"/>
  <c r="P142" i="2"/>
  <c r="BK155" i="2"/>
  <c r="J155" i="2" s="1"/>
  <c r="J103" i="2" s="1"/>
  <c r="BK124" i="3"/>
  <c r="T124" i="3"/>
  <c r="R134" i="3"/>
  <c r="BK138" i="3"/>
  <c r="J138" i="3" s="1"/>
  <c r="J101" i="3" s="1"/>
  <c r="R138" i="3"/>
  <c r="BK145" i="3"/>
  <c r="J145" i="3"/>
  <c r="J102" i="3"/>
  <c r="R145" i="3"/>
  <c r="T125" i="2"/>
  <c r="BK142" i="2"/>
  <c r="J142" i="2"/>
  <c r="J101" i="2"/>
  <c r="P155" i="2"/>
  <c r="R124" i="3"/>
  <c r="BK134" i="3"/>
  <c r="J134" i="3" s="1"/>
  <c r="J100" i="3" s="1"/>
  <c r="P134" i="3"/>
  <c r="T134" i="3"/>
  <c r="P138" i="3"/>
  <c r="T138" i="3"/>
  <c r="T145" i="3"/>
  <c r="J89" i="2"/>
  <c r="J92" i="2"/>
  <c r="BF144" i="2"/>
  <c r="BF148" i="2"/>
  <c r="BF161" i="2"/>
  <c r="BF163" i="2"/>
  <c r="BF164" i="2"/>
  <c r="J92" i="3"/>
  <c r="BF125" i="3"/>
  <c r="BF133" i="3"/>
  <c r="E113" i="2"/>
  <c r="F120" i="2"/>
  <c r="BF128" i="2"/>
  <c r="BF129" i="2"/>
  <c r="BF133" i="2"/>
  <c r="BF135" i="2"/>
  <c r="BF136" i="2"/>
  <c r="BF139" i="2"/>
  <c r="BF145" i="2"/>
  <c r="BF151" i="2"/>
  <c r="BF153" i="2"/>
  <c r="BF158" i="2"/>
  <c r="BK138" i="2"/>
  <c r="J138" i="2"/>
  <c r="J99" i="2" s="1"/>
  <c r="BK140" i="2"/>
  <c r="J140" i="2"/>
  <c r="J100" i="2"/>
  <c r="J89" i="3"/>
  <c r="F92" i="3"/>
  <c r="BF131" i="3"/>
  <c r="BF140" i="3"/>
  <c r="BF141" i="3"/>
  <c r="BF144" i="3"/>
  <c r="BF146" i="3"/>
  <c r="BF147" i="3"/>
  <c r="BF151" i="3"/>
  <c r="BF126" i="2"/>
  <c r="BF131" i="2"/>
  <c r="BF132" i="2"/>
  <c r="BF141" i="2"/>
  <c r="BF143" i="2"/>
  <c r="BF146" i="2"/>
  <c r="BF156" i="2"/>
  <c r="BF160" i="2"/>
  <c r="BF162" i="2"/>
  <c r="BF127" i="3"/>
  <c r="BF130" i="3"/>
  <c r="BF136" i="3"/>
  <c r="BF137" i="3"/>
  <c r="BF139" i="3"/>
  <c r="BF142" i="3"/>
  <c r="BF152" i="3"/>
  <c r="BF127" i="2"/>
  <c r="BF130" i="2"/>
  <c r="BF134" i="2"/>
  <c r="BF137" i="2"/>
  <c r="BF147" i="2"/>
  <c r="BF149" i="2"/>
  <c r="BF150" i="2"/>
  <c r="BF152" i="2"/>
  <c r="BF157" i="2"/>
  <c r="BF159" i="2"/>
  <c r="E85" i="3"/>
  <c r="BF126" i="3"/>
  <c r="BF128" i="3"/>
  <c r="BF129" i="3"/>
  <c r="BF135" i="3"/>
  <c r="BF143" i="3"/>
  <c r="BF148" i="3"/>
  <c r="BF149" i="3"/>
  <c r="BF150" i="3"/>
  <c r="BF153" i="3"/>
  <c r="BF154" i="3"/>
  <c r="BF155" i="3"/>
  <c r="BK132" i="3"/>
  <c r="J132" i="3" s="1"/>
  <c r="J99" i="3" s="1"/>
  <c r="F36" i="2"/>
  <c r="BC95" i="1" s="1"/>
  <c r="F35" i="2"/>
  <c r="BB95" i="1" s="1"/>
  <c r="F33" i="3"/>
  <c r="AZ96" i="1" s="1"/>
  <c r="F33" i="2"/>
  <c r="AZ95" i="1" s="1"/>
  <c r="J33" i="2"/>
  <c r="AV95" i="1" s="1"/>
  <c r="F37" i="3"/>
  <c r="BD96" i="1" s="1"/>
  <c r="F37" i="2"/>
  <c r="BD95" i="1" s="1"/>
  <c r="J33" i="3"/>
  <c r="AV96" i="1" s="1"/>
  <c r="F36" i="3"/>
  <c r="BC96" i="1" s="1"/>
  <c r="F35" i="3"/>
  <c r="BB96" i="1" s="1"/>
  <c r="R123" i="3" l="1"/>
  <c r="R122" i="3" s="1"/>
  <c r="T124" i="2"/>
  <c r="T123" i="2" s="1"/>
  <c r="T123" i="3"/>
  <c r="T122" i="3"/>
  <c r="BK123" i="3"/>
  <c r="J123" i="3"/>
  <c r="J97" i="3" s="1"/>
  <c r="BK124" i="2"/>
  <c r="J124" i="2"/>
  <c r="J97" i="2" s="1"/>
  <c r="P124" i="2"/>
  <c r="P123" i="2"/>
  <c r="AU95" i="1"/>
  <c r="R124" i="2"/>
  <c r="R123" i="2" s="1"/>
  <c r="P123" i="3"/>
  <c r="P122" i="3"/>
  <c r="AU96" i="1"/>
  <c r="J125" i="2"/>
  <c r="J98" i="2"/>
  <c r="J124" i="3"/>
  <c r="J98" i="3"/>
  <c r="BC94" i="1"/>
  <c r="W32" i="1"/>
  <c r="BB94" i="1"/>
  <c r="W31" i="1" s="1"/>
  <c r="J34" i="3"/>
  <c r="AW96" i="1" s="1"/>
  <c r="AT96" i="1" s="1"/>
  <c r="AZ94" i="1"/>
  <c r="AV94" i="1" s="1"/>
  <c r="AK29" i="1" s="1"/>
  <c r="BD94" i="1"/>
  <c r="W33" i="1"/>
  <c r="J34" i="2"/>
  <c r="AW95" i="1" s="1"/>
  <c r="AT95" i="1" s="1"/>
  <c r="F34" i="2"/>
  <c r="BA95" i="1" s="1"/>
  <c r="F34" i="3"/>
  <c r="BA96" i="1"/>
  <c r="BK123" i="2" l="1"/>
  <c r="J123" i="2" s="1"/>
  <c r="J96" i="2" s="1"/>
  <c r="BK122" i="3"/>
  <c r="J122" i="3"/>
  <c r="J96" i="3" s="1"/>
  <c r="AU94" i="1"/>
  <c r="BA94" i="1"/>
  <c r="W30" i="1" s="1"/>
  <c r="AY94" i="1"/>
  <c r="W29" i="1"/>
  <c r="AX94" i="1"/>
  <c r="AW94" i="1" l="1"/>
  <c r="AK30" i="1"/>
  <c r="J30" i="2"/>
  <c r="AG95" i="1"/>
  <c r="AN95" i="1"/>
  <c r="J30" i="3"/>
  <c r="AG96" i="1" s="1"/>
  <c r="AN96" i="1" s="1"/>
  <c r="J39" i="3" l="1"/>
  <c r="J39" i="2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<sst xmlns="http://schemas.openxmlformats.org/spreadsheetml/2006/main" count="1315" uniqueCount="322">
  <si>
    <t>Export Komplet</t>
  </si>
  <si>
    <t/>
  </si>
  <si>
    <t>2.0</t>
  </si>
  <si>
    <t>False</t>
  </si>
  <si>
    <t>{1a1fbe08-ffcc-4454-9bac-9e9cef9d4267}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</si>
  <si>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</si>
  <si>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</si>
  <si>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</si>
  <si>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</si>
  <si>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</si>
  <si>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</si>
  <si>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</si>
  <si>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</si>
  <si>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</si>
  <si>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</si>
  <si>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a dobudovanie chodníkov za účelom zlepšenia dostupnosti služieb v obci Vojčice</t>
  </si>
  <si>
    <t>JKSO:</t>
  </si>
  <si>
    <t>KS:</t>
  </si>
  <si>
    <t>Miesto:</t>
  </si>
  <si>
    <t>okres: Trebišov, obec: Vojčice</t>
  </si>
  <si>
    <t>Dátum:</t>
  </si>
  <si>
    <t>Objednávateľ:</t>
  </si>
  <si>
    <t>IČO:</t>
  </si>
  <si>
    <t>Obec Vojčice</t>
  </si>
  <si>
    <t>IČ DPH:</t>
  </si>
  <si>
    <t>Zhotoviteľ:</t>
  </si>
  <si>
    <t>Vyplň údaj</t>
  </si>
  <si>
    <t>Projektant:</t>
  </si>
  <si>
    <t>VEQER, s.r.o.</t>
  </si>
  <si>
    <t>True</t>
  </si>
  <si>
    <t>0,01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</si>
  <si>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</si>
  <si>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</si>
  <si>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</si>
  <si>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</si>
  <si>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</si>
  <si>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</si>
  <si>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</si>
  <si>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</si>
  <si>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</si>
  <si>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</si>
  <si>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</si>
  <si>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</si>
  <si>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</si>
  <si>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</si>
  <si>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</si>
  <si>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</si>
  <si>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</si>
  <si>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</si>
  <si>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</si>
  <si>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</si>
  <si>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</si>
  <si>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</si>
  <si>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</si>
  <si>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</si>
  <si>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</si>
  <si>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</si>
  <si>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</si>
  <si>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</si>
  <si>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</si>
  <si>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</si>
  <si>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</si>
  <si>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</si>
  <si>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</si>
  <si>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</si>
  <si>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</si>
  <si>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</si>
  <si>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</si>
  <si>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</si>
  <si>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</si>
  <si>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</si>
  <si>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</si>
  <si>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</si>
  <si>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</si>
  <si>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</si>
  <si>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</si>
  <si>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</si>
  <si>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</si>
  <si>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</si>
  <si>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Rekonštrukcia chodníkov</t>
  </si>
  <si>
    <t>STA</t>
  </si>
  <si>
    <t>{8709acc5-1513-44c0-ab50-8e5e86658414}</t>
  </si>
  <si>
    <t>2</t>
  </si>
  <si>
    <t>Novovybudované chodníky</t>
  </si>
  <si>
    <t>{ab95d57e-af79-4d4d-822a-2429d219e74b}</t>
  </si>
  <si>
    <t>KRYCÍ LIST ROZPOČTU</t>
  </si>
  <si>
    <t>Objekt:</t>
  </si>
  <si>
    <t>1 - Rekonštrukcia chodníkov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</si>
  <si>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</si>
  <si>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</si>
  <si>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</si>
  <si>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</si>
  <si>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</si>
  <si>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</si>
  <si>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</si>
  <si>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</si>
  <si>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</si>
  <si>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</si>
  <si>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</si>
  <si>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</si>
  <si>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</si>
  <si>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</si>
  <si>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</si>
  <si>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</si>
  <si>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</si>
  <si>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</si>
  <si>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</si>
  <si>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</si>
  <si>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</si>
  <si>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</si>
  <si>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</si>
  <si>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</si>
  <si>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</si>
  <si>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</si>
  <si>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</si>
  <si>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</si>
  <si>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</si>
  <si>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113107242</t>
  </si>
  <si>
    <t>Odstránenie krytu asfaltového v ploche nad 200 m2, hr. nad 50 do 100 mm,  -0,18100t</t>
  </si>
  <si>
    <t>m2</t>
  </si>
  <si>
    <t>4</t>
  </si>
  <si>
    <t>-889921279</t>
  </si>
  <si>
    <t>3</t>
  </si>
  <si>
    <t>113307122</t>
  </si>
  <si>
    <t>Odstránenie podkladu asfaltového v ploche do 200 m2, hr.nad 50 do 100 mm,  -0,18100t</t>
  </si>
  <si>
    <t>1789392061</t>
  </si>
  <si>
    <t>5</t>
  </si>
  <si>
    <t>122201102</t>
  </si>
  <si>
    <t>Odkopávka a prekopávka nezapažená v hornine 3, nad 100 do 1000 m3</t>
  </si>
  <si>
    <t>m3</t>
  </si>
  <si>
    <t>-1081368568</t>
  </si>
  <si>
    <t>6</t>
  </si>
  <si>
    <t>122201109</t>
  </si>
  <si>
    <t>Odkopávky a prekopávky nezapažené. Príplatok k cenám za lepivosť horniny 3</t>
  </si>
  <si>
    <t>444924099</t>
  </si>
  <si>
    <t>7</t>
  </si>
  <si>
    <t>132201202</t>
  </si>
  <si>
    <t>Výkop ryhy šírky 600-2000mm horn.3 od 100 do 1000 m3</t>
  </si>
  <si>
    <t>1630038312</t>
  </si>
  <si>
    <t>8</t>
  </si>
  <si>
    <t>132201209</t>
  </si>
  <si>
    <t>Príplatok k cenám za lepivosť pri hĺbení rýh š. nad 600 do 2 000 mm zapaž. i nezapažených, s urovnaním dna v hornine 3</t>
  </si>
  <si>
    <t>-2017609376</t>
  </si>
  <si>
    <t>9</t>
  </si>
  <si>
    <t>162301101</t>
  </si>
  <si>
    <t>Vodorovné premiestnenie výkopku po spevnenej ceste z horniny tr.1-4, do 100 m3 na vzdialenosť do 500 m</t>
  </si>
  <si>
    <t>1536473797</t>
  </si>
  <si>
    <t>10</t>
  </si>
  <si>
    <t>167101101</t>
  </si>
  <si>
    <t>Nakladanie neuľahnutého výkopku z hornín tr.1-4 do 100 m3</t>
  </si>
  <si>
    <t>567942317</t>
  </si>
  <si>
    <t>11</t>
  </si>
  <si>
    <t>171209002</t>
  </si>
  <si>
    <t>Poplatok za skladovanie - zemina a kamenivo (17 05) ostatné</t>
  </si>
  <si>
    <t>t</t>
  </si>
  <si>
    <t>-1594462000</t>
  </si>
  <si>
    <t>12</t>
  </si>
  <si>
    <t>174101002</t>
  </si>
  <si>
    <t>Zásyp sypaninou so zhutnením jám, šachiet, rýh, zárezov alebo okolo objektov nad 100 do 1000 m3</t>
  </si>
  <si>
    <t>307848939</t>
  </si>
  <si>
    <t>13</t>
  </si>
  <si>
    <t>175101101</t>
  </si>
  <si>
    <t>Obsyp potrubia sypaninou z vhodných hornín 1 až 4 bez prehodenia sypaniny</t>
  </si>
  <si>
    <t>-1379678014</t>
  </si>
  <si>
    <t>14</t>
  </si>
  <si>
    <t>M</t>
  </si>
  <si>
    <t>58337319001</t>
  </si>
  <si>
    <t>Štrkopiesok frakcia 0-16 mm</t>
  </si>
  <si>
    <t>1775477100</t>
  </si>
  <si>
    <t>Zakladanie</t>
  </si>
  <si>
    <t>19</t>
  </si>
  <si>
    <t>215901101</t>
  </si>
  <si>
    <t>Zhutnenie podložia z rastlej horniny 1 až 4, z horniny súdržných a nesúdržných, na 45 MPa</t>
  </si>
  <si>
    <t>1806398749</t>
  </si>
  <si>
    <t>Vodorovné konštrukcie</t>
  </si>
  <si>
    <t>451577877</t>
  </si>
  <si>
    <t>Lôžko pod betónové tvarovky v ploche vodorovnej alebo v sklone do 1:5 hr. 40 mm - rigol</t>
  </si>
  <si>
    <t>-1439371170</t>
  </si>
  <si>
    <t>Komunikácie</t>
  </si>
  <si>
    <t>21</t>
  </si>
  <si>
    <t>564861111</t>
  </si>
  <si>
    <t>Podklad zo štrkodrviny fr. 8-16 s rozprestretím a zhutnením, po zhutnení hr. 200 mm - chodník ozn. A</t>
  </si>
  <si>
    <t>-1606486855</t>
  </si>
  <si>
    <t>22</t>
  </si>
  <si>
    <t>564851113</t>
  </si>
  <si>
    <t>Podklad zo štrkodrviny s rozprestretím a zhutnením, fr. 0 - 63, po zhutnení hr. 170 mm - chodník ozn. B</t>
  </si>
  <si>
    <t>2026710851</t>
  </si>
  <si>
    <t>23</t>
  </si>
  <si>
    <t>564952114</t>
  </si>
  <si>
    <t>Podklad z mechanicky spevneného kameniva s rozprestretím a zhutnením, fr. 0-32, po zhutnení hr. 180 mm - chodník ozn. B</t>
  </si>
  <si>
    <t>1447989268</t>
  </si>
  <si>
    <t>24</t>
  </si>
  <si>
    <t>565132111</t>
  </si>
  <si>
    <t>Vyrovnanie povrchu obaľovaným kamenivom OK I hr. 50 mm - chodník ozn. B</t>
  </si>
  <si>
    <t>572785152</t>
  </si>
  <si>
    <t>25</t>
  </si>
  <si>
    <t>573111115</t>
  </si>
  <si>
    <t>Postrek asfaltový infiltračný s posypom kamenivom z asfaltu cestného v množstve 2,50 kg/m2 - chodník ozn. B</t>
  </si>
  <si>
    <t>460356854</t>
  </si>
  <si>
    <t>26</t>
  </si>
  <si>
    <t>573211111</t>
  </si>
  <si>
    <t>Postrek asfaltový spojovací bez posypu kamenivom z asfaltu cestného v množstve 0,5-0,70 kg/m2 - chodník ozn. B</t>
  </si>
  <si>
    <t>907289432</t>
  </si>
  <si>
    <t>27</t>
  </si>
  <si>
    <t>577134121</t>
  </si>
  <si>
    <t>Asfaltový betón vrstva obrusná, ABS tr. II, po zhutnení hr. 40 mm - chodník ozn. B</t>
  </si>
  <si>
    <t>786625587</t>
  </si>
  <si>
    <t>28</t>
  </si>
  <si>
    <t>596811323</t>
  </si>
  <si>
    <t>Kladenie betónových tvaroviek, chodníkových 50x50x8, veľ. do 0,25 m2 plochy nad 300 m2 - rigol</t>
  </si>
  <si>
    <t>1438816114</t>
  </si>
  <si>
    <t>29</t>
  </si>
  <si>
    <t>592460002400</t>
  </si>
  <si>
    <t>Betónové tvarovky, chodníkové, 500x500x80 mm - rigol</t>
  </si>
  <si>
    <t>541408169</t>
  </si>
  <si>
    <t>30</t>
  </si>
  <si>
    <t>596911144</t>
  </si>
  <si>
    <t>Kladenie zámkovej dlažby hr. 6 cm pre peších nad 20 m2 so zriadením lôžka zo štrkodrviny fr. 4-8, hr. 4 cm - chodník ozn. A</t>
  </si>
  <si>
    <t>-603851869</t>
  </si>
  <si>
    <t>31</t>
  </si>
  <si>
    <t>592460007601</t>
  </si>
  <si>
    <t>Dlažba zámková, hr. 6 cm, sivá, napr. GLORIA, UNIVERZÁL (príp. alternatíva)</t>
  </si>
  <si>
    <t>1919446295</t>
  </si>
  <si>
    <t>Rúrové vedenie</t>
  </si>
  <si>
    <t>Ostatné konštrukcie a práce-búranie</t>
  </si>
  <si>
    <t>38</t>
  </si>
  <si>
    <t>916561111</t>
  </si>
  <si>
    <t>Osadenie záhonového alebo parkového obrubníka betón., do lôžka z bet. pros. tr. C 12/15 s bočnou oporou</t>
  </si>
  <si>
    <t>m</t>
  </si>
  <si>
    <t>1088305144</t>
  </si>
  <si>
    <t>39</t>
  </si>
  <si>
    <t>592170001901</t>
  </si>
  <si>
    <t>Obrubník betónový parkový 100/20/5 cm, sivá</t>
  </si>
  <si>
    <t>ks</t>
  </si>
  <si>
    <t>-1349292182</t>
  </si>
  <si>
    <t>40</t>
  </si>
  <si>
    <t>917862111</t>
  </si>
  <si>
    <t>Osadenie chodník. obrubníka betónového stojatého do lôžka z betónu prosteho tr. C 12/15 s bočnou oporou</t>
  </si>
  <si>
    <t>-22726247</t>
  </si>
  <si>
    <t>41</t>
  </si>
  <si>
    <t>592170003501</t>
  </si>
  <si>
    <t>Obrubník betónový cestný, skosený, 100/25/15 cm, sivá</t>
  </si>
  <si>
    <t>656977401</t>
  </si>
  <si>
    <t>42</t>
  </si>
  <si>
    <t>917862111-1</t>
  </si>
  <si>
    <t>Osadenie chodník. obrubníka betónového ležatého do lôžka z betónu prosteho tr. C 12/15 s bočnou oporou</t>
  </si>
  <si>
    <t>-1919498299</t>
  </si>
  <si>
    <t>43</t>
  </si>
  <si>
    <t>5921700035011</t>
  </si>
  <si>
    <t>Obrubník betónový cestný, skosený, 100/20/15 cm, sivá</t>
  </si>
  <si>
    <t>1995668676</t>
  </si>
  <si>
    <t>45</t>
  </si>
  <si>
    <t>979084216</t>
  </si>
  <si>
    <t>Vodorovná doprava vybúraných hmôt po suchu bez naloženia, ale so zložením na vzdialenosť do 5 km</t>
  </si>
  <si>
    <t>-1059312601</t>
  </si>
  <si>
    <t>46</t>
  </si>
  <si>
    <t>979084219</t>
  </si>
  <si>
    <t>Príplatok k cene za každých ďalších aj začatých 5 km nad 5 km</t>
  </si>
  <si>
    <t>-1584231900</t>
  </si>
  <si>
    <t>47</t>
  </si>
  <si>
    <t>979089212</t>
  </si>
  <si>
    <t>Poplatok za skladovanie - bitúmenové zmesi, uholný decht, dechtové výrobky (17 03 ), ostatné</t>
  </si>
  <si>
    <t>210202225</t>
  </si>
  <si>
    <t>2 - Novovybudované chodníky</t>
  </si>
  <si>
    <t>111101101</t>
  </si>
  <si>
    <t>Odstránenie travín a tŕstia s príp. premiestnením a uložením na hromady do 5000 m, pri celkovej ploche do 1000m2</t>
  </si>
  <si>
    <t>603759647</t>
  </si>
  <si>
    <t>542101509</t>
  </si>
  <si>
    <t>114203101</t>
  </si>
  <si>
    <t>Rozobratie rigolu z betonových kociek na sucho a zelene</t>
  </si>
  <si>
    <t>1327273165</t>
  </si>
  <si>
    <t>180402111</t>
  </si>
  <si>
    <t>Založenie trávnika parkového výsevom v rovine do 1:5</t>
  </si>
  <si>
    <t>280254874</t>
  </si>
  <si>
    <t>0057211200</t>
  </si>
  <si>
    <t>Trávové semeno - parková zmes</t>
  </si>
  <si>
    <t>kg</t>
  </si>
  <si>
    <t>-1797216934</t>
  </si>
  <si>
    <t>181301101</t>
  </si>
  <si>
    <t>Rozprestretie ornice v rovine, plocha do 500 m2, hr.do 100 mm</t>
  </si>
  <si>
    <t>-625076129</t>
  </si>
  <si>
    <t>103640000100</t>
  </si>
  <si>
    <t>Ornica, zemina vhodná na zatrávnenie, vrátane dovozu</t>
  </si>
  <si>
    <t>-495799138</t>
  </si>
  <si>
    <t>-1795035159</t>
  </si>
  <si>
    <t>-1654333143</t>
  </si>
  <si>
    <t>-972623889</t>
  </si>
  <si>
    <t>1703798214</t>
  </si>
  <si>
    <t>811391111</t>
  </si>
  <si>
    <t>Montáž potrubia z betónových rúr s polodrážkou v otvorenom výkope v sklone do 20 % DN 400</t>
  </si>
  <si>
    <t>-1170030828</t>
  </si>
  <si>
    <t>62011111111111111</t>
  </si>
  <si>
    <t>Rúra železobetónová hrdlová, DN 400, dĺ. 2500 mm, hr. steny 70 mm</t>
  </si>
  <si>
    <t>1804415201</t>
  </si>
  <si>
    <t>894411151</t>
  </si>
  <si>
    <t>Zhotovenie šachty kanaliz. z betónových dielcov s obložením dna betónom tr. C 25/30, potrubie DN 600 mm</t>
  </si>
  <si>
    <t>-895088735</t>
  </si>
  <si>
    <t>592240012900</t>
  </si>
  <si>
    <t>Betónový kónus TBS 1-57, DN 576, výška 1000/600 mm, hr. steny 90 mm</t>
  </si>
  <si>
    <t>-302760122</t>
  </si>
  <si>
    <t>15</t>
  </si>
  <si>
    <t>592240008800</t>
  </si>
  <si>
    <t>Betónový prstenec s liatinovým poklopom pre zaťaženie do 12,5 t pre revízne šachty</t>
  </si>
  <si>
    <t>-479779260</t>
  </si>
  <si>
    <t>16</t>
  </si>
  <si>
    <t>592240012700</t>
  </si>
  <si>
    <t>Betónová šachtová skruž TBS 15-100, DN 600, dĺžka 1000 mm, hr. steny 90 mm</t>
  </si>
  <si>
    <t>1522233799</t>
  </si>
  <si>
    <t>355045523</t>
  </si>
  <si>
    <t>1361019910</t>
  </si>
  <si>
    <t>-850389920</t>
  </si>
  <si>
    <t>1700968912</t>
  </si>
  <si>
    <t>18</t>
  </si>
  <si>
    <t>-2072658110</t>
  </si>
  <si>
    <t>1700618078</t>
  </si>
  <si>
    <t>17</t>
  </si>
  <si>
    <t>938909401</t>
  </si>
  <si>
    <t>Čistenie priekop s odstránením trávnatého porastu alebo nánosu, s úpravou dna a svahov do predpísaného profilu, -0,08630 t</t>
  </si>
  <si>
    <t>-799205643</t>
  </si>
  <si>
    <t>20282774</t>
  </si>
  <si>
    <t>1050126174</t>
  </si>
  <si>
    <t>-355002412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</si>
</sst>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opLeftCell="A52" workbookViewId="0">
      <selection activeCell="AN8" sqref="AN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88" t="s">
        <v>5</v>
      </c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19" t="s">
        <v>12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R5" s="17"/>
      <c r="BE5" s="216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20" t="s">
        <v>15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R6" s="17"/>
      <c r="BE6" s="217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17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6"/>
      <c r="AR8" s="17"/>
      <c r="BE8" s="217"/>
      <c r="BS8" s="14" t="s">
        <v>6</v>
      </c>
    </row>
    <row r="9" spans="1:74" s="1" customFormat="1" ht="14.45" customHeight="1">
      <c r="B9" s="17"/>
      <c r="AR9" s="17"/>
      <c r="BE9" s="217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1</v>
      </c>
      <c r="AR10" s="17"/>
      <c r="BE10" s="217"/>
      <c r="BS10" s="14" t="s">
        <v>6</v>
      </c>
    </row>
    <row r="11" spans="1:74" s="1" customFormat="1" ht="18.399999999999999" customHeight="1">
      <c r="B11" s="17"/>
      <c r="E11" s="22" t="s">
        <v>23</v>
      </c>
      <c r="AK11" s="24" t="s">
        <v>24</v>
      </c>
      <c r="AN11" s="22" t="s">
        <v>1</v>
      </c>
      <c r="AR11" s="17"/>
      <c r="BE11" s="217"/>
      <c r="BS11" s="14" t="s">
        <v>6</v>
      </c>
    </row>
    <row r="12" spans="1:74" s="1" customFormat="1" ht="6.95" customHeight="1">
      <c r="B12" s="17"/>
      <c r="AR12" s="17"/>
      <c r="BE12" s="217"/>
      <c r="BS12" s="14" t="s">
        <v>6</v>
      </c>
    </row>
    <row r="13" spans="1:74" s="1" customFormat="1" ht="12" customHeight="1">
      <c r="B13" s="17"/>
      <c r="D13" s="24" t="s">
        <v>25</v>
      </c>
      <c r="AK13" s="24" t="s">
        <v>22</v>
      </c>
      <c r="AN13" s="26" t="s">
        <v>26</v>
      </c>
      <c r="AR13" s="17"/>
      <c r="BE13" s="217"/>
      <c r="BS13" s="14" t="s">
        <v>6</v>
      </c>
    </row>
    <row r="14" spans="1:74" ht="12.75">
      <c r="B14" s="17"/>
      <c r="E14" s="221" t="s">
        <v>26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4" t="s">
        <v>24</v>
      </c>
      <c r="AN14" s="26" t="s">
        <v>26</v>
      </c>
      <c r="AR14" s="17"/>
      <c r="BE14" s="217"/>
      <c r="BS14" s="14" t="s">
        <v>6</v>
      </c>
    </row>
    <row r="15" spans="1:74" s="1" customFormat="1" ht="6.95" customHeight="1">
      <c r="B15" s="17"/>
      <c r="AR15" s="17"/>
      <c r="BE15" s="217"/>
      <c r="BS15" s="14" t="s">
        <v>3</v>
      </c>
    </row>
    <row r="16" spans="1:74" s="1" customFormat="1" ht="12" customHeight="1">
      <c r="B16" s="17"/>
      <c r="D16" s="24" t="s">
        <v>27</v>
      </c>
      <c r="AK16" s="24" t="s">
        <v>22</v>
      </c>
      <c r="AN16" s="22" t="s">
        <v>1</v>
      </c>
      <c r="AR16" s="17"/>
      <c r="BE16" s="217"/>
      <c r="BS16" s="14" t="s">
        <v>3</v>
      </c>
    </row>
    <row r="17" spans="1:71" s="1" customFormat="1" ht="18.399999999999999" customHeight="1">
      <c r="B17" s="17"/>
      <c r="E17" s="22" t="s">
        <v>28</v>
      </c>
      <c r="AK17" s="24" t="s">
        <v>24</v>
      </c>
      <c r="AN17" s="22" t="s">
        <v>1</v>
      </c>
      <c r="AR17" s="17"/>
      <c r="BE17" s="217"/>
      <c r="BS17" s="14" t="s">
        <v>29</v>
      </c>
    </row>
    <row r="18" spans="1:71" s="1" customFormat="1" ht="6.95" customHeight="1">
      <c r="B18" s="17"/>
      <c r="AR18" s="17"/>
      <c r="BE18" s="217"/>
      <c r="BS18" s="14" t="s">
        <v>30</v>
      </c>
    </row>
    <row r="19" spans="1:71" s="1" customFormat="1" ht="12" customHeight="1">
      <c r="B19" s="17"/>
      <c r="D19" s="24" t="s">
        <v>31</v>
      </c>
      <c r="AK19" s="24" t="s">
        <v>22</v>
      </c>
      <c r="AN19" s="22" t="s">
        <v>1</v>
      </c>
      <c r="AR19" s="17"/>
      <c r="BE19" s="217"/>
      <c r="BS19" s="14" t="s">
        <v>30</v>
      </c>
    </row>
    <row r="20" spans="1:71" s="1" customFormat="1" ht="18.399999999999999" customHeight="1">
      <c r="B20" s="17"/>
      <c r="E20" s="22" t="s">
        <v>32</v>
      </c>
      <c r="AK20" s="24" t="s">
        <v>24</v>
      </c>
      <c r="AN20" s="22" t="s">
        <v>1</v>
      </c>
      <c r="AR20" s="17"/>
      <c r="BE20" s="217"/>
      <c r="BS20" s="14" t="s">
        <v>29</v>
      </c>
    </row>
    <row r="21" spans="1:71" s="1" customFormat="1" ht="6.95" customHeight="1">
      <c r="B21" s="17"/>
      <c r="AR21" s="17"/>
      <c r="BE21" s="217"/>
    </row>
    <row r="22" spans="1:71" s="1" customFormat="1" ht="12" customHeight="1">
      <c r="B22" s="17"/>
      <c r="D22" s="24" t="s">
        <v>33</v>
      </c>
      <c r="AR22" s="17"/>
      <c r="BE22" s="217"/>
    </row>
    <row r="23" spans="1:71" s="1" customFormat="1" ht="16.5" customHeight="1">
      <c r="B23" s="17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17"/>
      <c r="BE23" s="217"/>
    </row>
    <row r="24" spans="1:71" s="1" customFormat="1" ht="6.95" customHeight="1">
      <c r="B24" s="17"/>
      <c r="AR24" s="17"/>
      <c r="BE24" s="217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17"/>
    </row>
    <row r="26" spans="1:71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4">
        <f>ROUND(AG94,2)</f>
        <v>0</v>
      </c>
      <c r="AL26" s="225"/>
      <c r="AM26" s="225"/>
      <c r="AN26" s="225"/>
      <c r="AO26" s="225"/>
      <c r="AP26" s="29"/>
      <c r="AQ26" s="29"/>
      <c r="AR26" s="30"/>
      <c r="BE26" s="217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17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6" t="s">
        <v>35</v>
      </c>
      <c r="M28" s="226"/>
      <c r="N28" s="226"/>
      <c r="O28" s="226"/>
      <c r="P28" s="226"/>
      <c r="Q28" s="29"/>
      <c r="R28" s="29"/>
      <c r="S28" s="29"/>
      <c r="T28" s="29"/>
      <c r="U28" s="29"/>
      <c r="V28" s="29"/>
      <c r="W28" s="226" t="s">
        <v>36</v>
      </c>
      <c r="X28" s="226"/>
      <c r="Y28" s="226"/>
      <c r="Z28" s="226"/>
      <c r="AA28" s="226"/>
      <c r="AB28" s="226"/>
      <c r="AC28" s="226"/>
      <c r="AD28" s="226"/>
      <c r="AE28" s="226"/>
      <c r="AF28" s="29"/>
      <c r="AG28" s="29"/>
      <c r="AH28" s="29"/>
      <c r="AI28" s="29"/>
      <c r="AJ28" s="29"/>
      <c r="AK28" s="226" t="s">
        <v>37</v>
      </c>
      <c r="AL28" s="226"/>
      <c r="AM28" s="226"/>
      <c r="AN28" s="226"/>
      <c r="AO28" s="226"/>
      <c r="AP28" s="29"/>
      <c r="AQ28" s="29"/>
      <c r="AR28" s="30"/>
      <c r="BE28" s="217"/>
    </row>
    <row r="29" spans="1:71" s="3" customFormat="1" ht="14.45" customHeight="1">
      <c r="B29" s="34"/>
      <c r="D29" s="24" t="s">
        <v>38</v>
      </c>
      <c r="F29" s="24" t="s">
        <v>39</v>
      </c>
      <c r="L29" s="211">
        <v>0.2</v>
      </c>
      <c r="M29" s="210"/>
      <c r="N29" s="210"/>
      <c r="O29" s="210"/>
      <c r="P29" s="210"/>
      <c r="W29" s="209">
        <f>ROUND(AZ94, 2)</f>
        <v>0</v>
      </c>
      <c r="X29" s="210"/>
      <c r="Y29" s="210"/>
      <c r="Z29" s="210"/>
      <c r="AA29" s="210"/>
      <c r="AB29" s="210"/>
      <c r="AC29" s="210"/>
      <c r="AD29" s="210"/>
      <c r="AE29" s="210"/>
      <c r="AK29" s="209">
        <f>ROUND(AV94, 2)</f>
        <v>0</v>
      </c>
      <c r="AL29" s="210"/>
      <c r="AM29" s="210"/>
      <c r="AN29" s="210"/>
      <c r="AO29" s="210"/>
      <c r="AR29" s="34"/>
      <c r="BE29" s="218"/>
    </row>
    <row r="30" spans="1:71" s="3" customFormat="1" ht="14.45" customHeight="1">
      <c r="B30" s="34"/>
      <c r="F30" s="24" t="s">
        <v>40</v>
      </c>
      <c r="L30" s="211">
        <v>0.2</v>
      </c>
      <c r="M30" s="210"/>
      <c r="N30" s="210"/>
      <c r="O30" s="210"/>
      <c r="P30" s="210"/>
      <c r="W30" s="209">
        <f>ROUND(BA94, 2)</f>
        <v>0</v>
      </c>
      <c r="X30" s="210"/>
      <c r="Y30" s="210"/>
      <c r="Z30" s="210"/>
      <c r="AA30" s="210"/>
      <c r="AB30" s="210"/>
      <c r="AC30" s="210"/>
      <c r="AD30" s="210"/>
      <c r="AE30" s="210"/>
      <c r="AK30" s="209">
        <f>ROUND(AW94, 2)</f>
        <v>0</v>
      </c>
      <c r="AL30" s="210"/>
      <c r="AM30" s="210"/>
      <c r="AN30" s="210"/>
      <c r="AO30" s="210"/>
      <c r="AR30" s="34"/>
      <c r="BE30" s="218"/>
    </row>
    <row r="31" spans="1:71" s="3" customFormat="1" ht="14.45" hidden="1" customHeight="1">
      <c r="B31" s="34"/>
      <c r="F31" s="24" t="s">
        <v>41</v>
      </c>
      <c r="L31" s="211">
        <v>0.2</v>
      </c>
      <c r="M31" s="210"/>
      <c r="N31" s="210"/>
      <c r="O31" s="210"/>
      <c r="P31" s="210"/>
      <c r="W31" s="209">
        <f>ROUND(BB94, 2)</f>
        <v>0</v>
      </c>
      <c r="X31" s="210"/>
      <c r="Y31" s="210"/>
      <c r="Z31" s="210"/>
      <c r="AA31" s="210"/>
      <c r="AB31" s="210"/>
      <c r="AC31" s="210"/>
      <c r="AD31" s="210"/>
      <c r="AE31" s="210"/>
      <c r="AK31" s="209">
        <v>0</v>
      </c>
      <c r="AL31" s="210"/>
      <c r="AM31" s="210"/>
      <c r="AN31" s="210"/>
      <c r="AO31" s="210"/>
      <c r="AR31" s="34"/>
      <c r="BE31" s="218"/>
    </row>
    <row r="32" spans="1:71" s="3" customFormat="1" ht="14.45" hidden="1" customHeight="1">
      <c r="B32" s="34"/>
      <c r="F32" s="24" t="s">
        <v>42</v>
      </c>
      <c r="L32" s="211">
        <v>0.2</v>
      </c>
      <c r="M32" s="210"/>
      <c r="N32" s="210"/>
      <c r="O32" s="210"/>
      <c r="P32" s="210"/>
      <c r="W32" s="209">
        <f>ROUND(BC94, 2)</f>
        <v>0</v>
      </c>
      <c r="X32" s="210"/>
      <c r="Y32" s="210"/>
      <c r="Z32" s="210"/>
      <c r="AA32" s="210"/>
      <c r="AB32" s="210"/>
      <c r="AC32" s="210"/>
      <c r="AD32" s="210"/>
      <c r="AE32" s="210"/>
      <c r="AK32" s="209">
        <v>0</v>
      </c>
      <c r="AL32" s="210"/>
      <c r="AM32" s="210"/>
      <c r="AN32" s="210"/>
      <c r="AO32" s="210"/>
      <c r="AR32" s="34"/>
      <c r="BE32" s="218"/>
    </row>
    <row r="33" spans="1:57" s="3" customFormat="1" ht="14.45" hidden="1" customHeight="1">
      <c r="B33" s="34"/>
      <c r="F33" s="24" t="s">
        <v>43</v>
      </c>
      <c r="L33" s="211">
        <v>0</v>
      </c>
      <c r="M33" s="210"/>
      <c r="N33" s="210"/>
      <c r="O33" s="210"/>
      <c r="P33" s="210"/>
      <c r="W33" s="209">
        <f>ROUND(BD94, 2)</f>
        <v>0</v>
      </c>
      <c r="X33" s="210"/>
      <c r="Y33" s="210"/>
      <c r="Z33" s="210"/>
      <c r="AA33" s="210"/>
      <c r="AB33" s="210"/>
      <c r="AC33" s="210"/>
      <c r="AD33" s="210"/>
      <c r="AE33" s="210"/>
      <c r="AK33" s="209">
        <v>0</v>
      </c>
      <c r="AL33" s="210"/>
      <c r="AM33" s="210"/>
      <c r="AN33" s="210"/>
      <c r="AO33" s="210"/>
      <c r="AR33" s="34"/>
      <c r="BE33" s="218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17"/>
    </row>
    <row r="35" spans="1:57" s="2" customFormat="1" ht="25.9" customHeight="1">
      <c r="A35" s="29"/>
      <c r="B35" s="30"/>
      <c r="C35" s="35"/>
      <c r="D35" s="36" t="s">
        <v>44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45</v>
      </c>
      <c r="U35" s="37"/>
      <c r="V35" s="37"/>
      <c r="W35" s="37"/>
      <c r="X35" s="212" t="s">
        <v>46</v>
      </c>
      <c r="Y35" s="213"/>
      <c r="Z35" s="213"/>
      <c r="AA35" s="213"/>
      <c r="AB35" s="213"/>
      <c r="AC35" s="37"/>
      <c r="AD35" s="37"/>
      <c r="AE35" s="37"/>
      <c r="AF35" s="37"/>
      <c r="AG35" s="37"/>
      <c r="AH35" s="37"/>
      <c r="AI35" s="37"/>
      <c r="AJ35" s="37"/>
      <c r="AK35" s="214">
        <f>SUM(AK26:AK33)</f>
        <v>0</v>
      </c>
      <c r="AL35" s="213"/>
      <c r="AM35" s="213"/>
      <c r="AN35" s="213"/>
      <c r="AO35" s="215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49</v>
      </c>
      <c r="AI60" s="32"/>
      <c r="AJ60" s="32"/>
      <c r="AK60" s="32"/>
      <c r="AL60" s="32"/>
      <c r="AM60" s="42" t="s">
        <v>50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52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49</v>
      </c>
      <c r="AI75" s="32"/>
      <c r="AJ75" s="32"/>
      <c r="AK75" s="32"/>
      <c r="AL75" s="32"/>
      <c r="AM75" s="42" t="s">
        <v>50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L84" s="4" t="str">
        <f>K5</f>
        <v>1</v>
      </c>
      <c r="AR84" s="48"/>
    </row>
    <row r="85" spans="1:91" s="5" customFormat="1" ht="36.950000000000003" customHeight="1">
      <c r="B85" s="49"/>
      <c r="C85" s="50" t="s">
        <v>14</v>
      </c>
      <c r="L85" s="200" t="str">
        <f>K6</f>
        <v>Rekonštrukcia a dobudovanie chodníkov za účelom zlepšenia dostupnosti služieb v obci Vojčice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okres: Trebišov, obec: Vojčice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02" t="str">
        <f>IF(AN8= "","",AN8)</f>
        <v/>
      </c>
      <c r="AN87" s="202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Obec Vojčice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27</v>
      </c>
      <c r="AJ89" s="29"/>
      <c r="AK89" s="29"/>
      <c r="AL89" s="29"/>
      <c r="AM89" s="203" t="str">
        <f>IF(E17="","",E17)</f>
        <v>VEQER, s.r.o.</v>
      </c>
      <c r="AN89" s="204"/>
      <c r="AO89" s="204"/>
      <c r="AP89" s="204"/>
      <c r="AQ89" s="29"/>
      <c r="AR89" s="30"/>
      <c r="AS89" s="205" t="s">
        <v>54</v>
      </c>
      <c r="AT89" s="206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31</v>
      </c>
      <c r="AJ90" s="29"/>
      <c r="AK90" s="29"/>
      <c r="AL90" s="29"/>
      <c r="AM90" s="203" t="str">
        <f>IF(E20="","",E20)</f>
        <v xml:space="preserve"> </v>
      </c>
      <c r="AN90" s="204"/>
      <c r="AO90" s="204"/>
      <c r="AP90" s="204"/>
      <c r="AQ90" s="29"/>
      <c r="AR90" s="30"/>
      <c r="AS90" s="207"/>
      <c r="AT90" s="208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7"/>
      <c r="AT91" s="208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95" t="s">
        <v>55</v>
      </c>
      <c r="D92" s="196"/>
      <c r="E92" s="196"/>
      <c r="F92" s="196"/>
      <c r="G92" s="196"/>
      <c r="H92" s="57"/>
      <c r="I92" s="197" t="s">
        <v>56</v>
      </c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8" t="s">
        <v>57</v>
      </c>
      <c r="AH92" s="196"/>
      <c r="AI92" s="196"/>
      <c r="AJ92" s="196"/>
      <c r="AK92" s="196"/>
      <c r="AL92" s="196"/>
      <c r="AM92" s="196"/>
      <c r="AN92" s="197" t="s">
        <v>58</v>
      </c>
      <c r="AO92" s="196"/>
      <c r="AP92" s="199"/>
      <c r="AQ92" s="58" t="s">
        <v>59</v>
      </c>
      <c r="AR92" s="30"/>
      <c r="AS92" s="59" t="s">
        <v>60</v>
      </c>
      <c r="AT92" s="60" t="s">
        <v>61</v>
      </c>
      <c r="AU92" s="60" t="s">
        <v>62</v>
      </c>
      <c r="AV92" s="60" t="s">
        <v>63</v>
      </c>
      <c r="AW92" s="60" t="s">
        <v>64</v>
      </c>
      <c r="AX92" s="60" t="s">
        <v>65</v>
      </c>
      <c r="AY92" s="60" t="s">
        <v>66</v>
      </c>
      <c r="AZ92" s="60" t="s">
        <v>67</v>
      </c>
      <c r="BA92" s="60" t="s">
        <v>68</v>
      </c>
      <c r="BB92" s="60" t="s">
        <v>69</v>
      </c>
      <c r="BC92" s="60" t="s">
        <v>70</v>
      </c>
      <c r="BD92" s="61" t="s">
        <v>71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93">
        <f>ROUND(SUM(AG95:AG96),2)</f>
        <v>0</v>
      </c>
      <c r="AH94" s="193"/>
      <c r="AI94" s="193"/>
      <c r="AJ94" s="193"/>
      <c r="AK94" s="193"/>
      <c r="AL94" s="193"/>
      <c r="AM94" s="193"/>
      <c r="AN94" s="194">
        <f>SUM(AG94,AT94)</f>
        <v>0</v>
      </c>
      <c r="AO94" s="194"/>
      <c r="AP94" s="194"/>
      <c r="AQ94" s="69" t="s">
        <v>1</v>
      </c>
      <c r="AR94" s="65"/>
      <c r="AS94" s="70">
        <f>ROUND(SUM(AS95:AS96),2)</f>
        <v>0</v>
      </c>
      <c r="AT94" s="71">
        <f>ROUND(SUM(AV94:AW94),2)</f>
        <v>0</v>
      </c>
      <c r="AU94" s="72">
        <f>ROUND(SUM(AU95:AU96),5)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ROUND(SUM(AZ95:AZ96),2)</f>
        <v>0</v>
      </c>
      <c r="BA94" s="71">
        <f>ROUND(SUM(BA95:BA96),2)</f>
        <v>0</v>
      </c>
      <c r="BB94" s="71">
        <f>ROUND(SUM(BB95:BB96),2)</f>
        <v>0</v>
      </c>
      <c r="BC94" s="71">
        <f>ROUND(SUM(BC95:BC96),2)</f>
        <v>0</v>
      </c>
      <c r="BD94" s="73">
        <f>ROUND(SUM(BD95:BD96),2)</f>
        <v>0</v>
      </c>
      <c r="BS94" s="74" t="s">
        <v>73</v>
      </c>
      <c r="BT94" s="74" t="s">
        <v>74</v>
      </c>
      <c r="BU94" s="75" t="s">
        <v>75</v>
      </c>
      <c r="BV94" s="74" t="s">
        <v>76</v>
      </c>
      <c r="BW94" s="74" t="s">
        <v>4</v>
      </c>
      <c r="BX94" s="74" t="s">
        <v>77</v>
      </c>
      <c r="CL94" s="74" t="s">
        <v>1</v>
      </c>
    </row>
    <row r="95" spans="1:91" s="7" customFormat="1" ht="16.5" customHeight="1">
      <c r="A95" s="76" t="s">
        <v>78</v>
      </c>
      <c r="B95" s="77"/>
      <c r="C95" s="78"/>
      <c r="D95" s="192" t="s">
        <v>12</v>
      </c>
      <c r="E95" s="192"/>
      <c r="F95" s="192"/>
      <c r="G95" s="192"/>
      <c r="H95" s="192"/>
      <c r="I95" s="79"/>
      <c r="J95" s="192" t="s">
        <v>79</v>
      </c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0">
        <f>'1 - Rekonštrukcia chodníkov'!J30</f>
        <v>0</v>
      </c>
      <c r="AH95" s="191"/>
      <c r="AI95" s="191"/>
      <c r="AJ95" s="191"/>
      <c r="AK95" s="191"/>
      <c r="AL95" s="191"/>
      <c r="AM95" s="191"/>
      <c r="AN95" s="190">
        <f>SUM(AG95,AT95)</f>
        <v>0</v>
      </c>
      <c r="AO95" s="191"/>
      <c r="AP95" s="191"/>
      <c r="AQ95" s="80" t="s">
        <v>80</v>
      </c>
      <c r="AR95" s="77"/>
      <c r="AS95" s="81">
        <v>0</v>
      </c>
      <c r="AT95" s="82">
        <f>ROUND(SUM(AV95:AW95),2)</f>
        <v>0</v>
      </c>
      <c r="AU95" s="83">
        <f>'1 - Rekonštrukcia chodníkov'!P123</f>
        <v>0</v>
      </c>
      <c r="AV95" s="82">
        <f>'1 - Rekonštrukcia chodníkov'!J33</f>
        <v>0</v>
      </c>
      <c r="AW95" s="82">
        <f>'1 - Rekonštrukcia chodníkov'!J34</f>
        <v>0</v>
      </c>
      <c r="AX95" s="82">
        <f>'1 - Rekonštrukcia chodníkov'!J35</f>
        <v>0</v>
      </c>
      <c r="AY95" s="82">
        <f>'1 - Rekonštrukcia chodníkov'!J36</f>
        <v>0</v>
      </c>
      <c r="AZ95" s="82">
        <f>'1 - Rekonštrukcia chodníkov'!F33</f>
        <v>0</v>
      </c>
      <c r="BA95" s="82">
        <f>'1 - Rekonštrukcia chodníkov'!F34</f>
        <v>0</v>
      </c>
      <c r="BB95" s="82">
        <f>'1 - Rekonštrukcia chodníkov'!F35</f>
        <v>0</v>
      </c>
      <c r="BC95" s="82">
        <f>'1 - Rekonštrukcia chodníkov'!F36</f>
        <v>0</v>
      </c>
      <c r="BD95" s="84">
        <f>'1 - Rekonštrukcia chodníkov'!F37</f>
        <v>0</v>
      </c>
      <c r="BT95" s="85" t="s">
        <v>12</v>
      </c>
      <c r="BV95" s="85" t="s">
        <v>76</v>
      </c>
      <c r="BW95" s="85" t="s">
        <v>81</v>
      </c>
      <c r="BX95" s="85" t="s">
        <v>4</v>
      </c>
      <c r="CL95" s="85" t="s">
        <v>1</v>
      </c>
      <c r="CM95" s="85" t="s">
        <v>74</v>
      </c>
    </row>
    <row r="96" spans="1:91" s="7" customFormat="1" ht="16.5" customHeight="1">
      <c r="A96" s="76" t="s">
        <v>78</v>
      </c>
      <c r="B96" s="77"/>
      <c r="C96" s="78"/>
      <c r="D96" s="192" t="s">
        <v>82</v>
      </c>
      <c r="E96" s="192"/>
      <c r="F96" s="192"/>
      <c r="G96" s="192"/>
      <c r="H96" s="192"/>
      <c r="I96" s="79"/>
      <c r="J96" s="192" t="s">
        <v>83</v>
      </c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0">
        <f>'2 - Novovybudované chodníky'!J30</f>
        <v>0</v>
      </c>
      <c r="AH96" s="191"/>
      <c r="AI96" s="191"/>
      <c r="AJ96" s="191"/>
      <c r="AK96" s="191"/>
      <c r="AL96" s="191"/>
      <c r="AM96" s="191"/>
      <c r="AN96" s="190">
        <f>SUM(AG96,AT96)</f>
        <v>0</v>
      </c>
      <c r="AO96" s="191"/>
      <c r="AP96" s="191"/>
      <c r="AQ96" s="80" t="s">
        <v>80</v>
      </c>
      <c r="AR96" s="77"/>
      <c r="AS96" s="86">
        <v>0</v>
      </c>
      <c r="AT96" s="87">
        <f>ROUND(SUM(AV96:AW96),2)</f>
        <v>0</v>
      </c>
      <c r="AU96" s="88">
        <f>'2 - Novovybudované chodníky'!P122</f>
        <v>0</v>
      </c>
      <c r="AV96" s="87">
        <f>'2 - Novovybudované chodníky'!J33</f>
        <v>0</v>
      </c>
      <c r="AW96" s="87">
        <f>'2 - Novovybudované chodníky'!J34</f>
        <v>0</v>
      </c>
      <c r="AX96" s="87">
        <f>'2 - Novovybudované chodníky'!J35</f>
        <v>0</v>
      </c>
      <c r="AY96" s="87">
        <f>'2 - Novovybudované chodníky'!J36</f>
        <v>0</v>
      </c>
      <c r="AZ96" s="87">
        <f>'2 - Novovybudované chodníky'!F33</f>
        <v>0</v>
      </c>
      <c r="BA96" s="87">
        <f>'2 - Novovybudované chodníky'!F34</f>
        <v>0</v>
      </c>
      <c r="BB96" s="87">
        <f>'2 - Novovybudované chodníky'!F35</f>
        <v>0</v>
      </c>
      <c r="BC96" s="87">
        <f>'2 - Novovybudované chodníky'!F36</f>
        <v>0</v>
      </c>
      <c r="BD96" s="89">
        <f>'2 - Novovybudované chodníky'!F37</f>
        <v>0</v>
      </c>
      <c r="BT96" s="85" t="s">
        <v>12</v>
      </c>
      <c r="BV96" s="85" t="s">
        <v>76</v>
      </c>
      <c r="BW96" s="85" t="s">
        <v>84</v>
      </c>
      <c r="BX96" s="85" t="s">
        <v>4</v>
      </c>
      <c r="CL96" s="85" t="s">
        <v>1</v>
      </c>
      <c r="CM96" s="85" t="s">
        <v>74</v>
      </c>
    </row>
    <row r="97" spans="1:57" s="2" customFormat="1" ht="30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" customFormat="1" ht="6.95" customHeight="1">
      <c r="A98" s="29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</sheetData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1 - Rekonštrukcia chodníkov'!C2" display="/" xr:uid="{00000000-0004-0000-0000-000000000000}"/>
    <hyperlink ref="A96" location="'2 - Novovybudované chodníky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5"/>
  <sheetViews>
    <sheetView showGridLines="0" workbookViewId="0">
      <selection activeCell="J12" sqref="J1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188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4" t="s">
        <v>81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85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14</v>
      </c>
      <c r="I6" s="90"/>
      <c r="L6" s="17"/>
    </row>
    <row r="7" spans="1:46" s="1" customFormat="1" ht="23.25" customHeight="1">
      <c r="B7" s="17"/>
      <c r="E7" s="228" t="str">
        <f>'Rekapitulácia stavby'!K6</f>
        <v>Rekonštrukcia a dobudovanie chodníkov za účelom zlepšenia dostupnosti služieb v obci Vojčice</v>
      </c>
      <c r="F7" s="229"/>
      <c r="G7" s="229"/>
      <c r="H7" s="229"/>
      <c r="I7" s="90"/>
      <c r="L7" s="17"/>
    </row>
    <row r="8" spans="1:46" s="2" customFormat="1" ht="12" customHeight="1">
      <c r="A8" s="29"/>
      <c r="B8" s="30"/>
      <c r="C8" s="29"/>
      <c r="D8" s="24" t="s">
        <v>86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0" t="s">
        <v>87</v>
      </c>
      <c r="F9" s="227"/>
      <c r="G9" s="227"/>
      <c r="H9" s="227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9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94" t="s">
        <v>20</v>
      </c>
      <c r="J12" s="52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94" t="s">
        <v>22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23</v>
      </c>
      <c r="F15" s="29"/>
      <c r="G15" s="29"/>
      <c r="H15" s="29"/>
      <c r="I15" s="94" t="s">
        <v>24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94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0" t="str">
        <f>'Rekapitulácia stavby'!E14</f>
        <v>Vyplň údaj</v>
      </c>
      <c r="F18" s="219"/>
      <c r="G18" s="219"/>
      <c r="H18" s="219"/>
      <c r="I18" s="94" t="s">
        <v>24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94" t="s">
        <v>22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28</v>
      </c>
      <c r="F21" s="29"/>
      <c r="G21" s="29"/>
      <c r="H21" s="29"/>
      <c r="I21" s="94" t="s">
        <v>24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94" t="s">
        <v>22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24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23" t="s">
        <v>1</v>
      </c>
      <c r="F27" s="223"/>
      <c r="G27" s="223"/>
      <c r="H27" s="22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34</v>
      </c>
      <c r="E30" s="29"/>
      <c r="F30" s="29"/>
      <c r="G30" s="29"/>
      <c r="H30" s="29"/>
      <c r="I30" s="93"/>
      <c r="J30" s="68">
        <f>ROUND(J123,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101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38</v>
      </c>
      <c r="E33" s="24" t="s">
        <v>39</v>
      </c>
      <c r="F33" s="103">
        <f>ROUND((SUM(BE123:BE164)),  2)</f>
        <v>0</v>
      </c>
      <c r="G33" s="29"/>
      <c r="H33" s="29"/>
      <c r="I33" s="104">
        <v>0.2</v>
      </c>
      <c r="J33" s="103">
        <f>ROUND(((SUM(BE123:BE164))*I33),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40</v>
      </c>
      <c r="F34" s="103">
        <f>ROUND((SUM(BF123:BF164)),  2)</f>
        <v>0</v>
      </c>
      <c r="G34" s="29"/>
      <c r="H34" s="29"/>
      <c r="I34" s="104">
        <v>0.2</v>
      </c>
      <c r="J34" s="103">
        <f>ROUND(((SUM(BF123:BF164))*I34),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3">
        <f>ROUND((SUM(BG123:BG164)),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3">
        <f>ROUND((SUM(BH123:BH164)),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43</v>
      </c>
      <c r="F37" s="103">
        <f>ROUND((SUM(BI123:BI164)),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44</v>
      </c>
      <c r="E39" s="57"/>
      <c r="F39" s="57"/>
      <c r="G39" s="107" t="s">
        <v>45</v>
      </c>
      <c r="H39" s="108" t="s">
        <v>46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112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49</v>
      </c>
      <c r="E61" s="32"/>
      <c r="F61" s="113" t="s">
        <v>50</v>
      </c>
      <c r="G61" s="42" t="s">
        <v>49</v>
      </c>
      <c r="H61" s="32"/>
      <c r="I61" s="114"/>
      <c r="J61" s="115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49</v>
      </c>
      <c r="E76" s="32"/>
      <c r="F76" s="113" t="s">
        <v>50</v>
      </c>
      <c r="G76" s="42" t="s">
        <v>49</v>
      </c>
      <c r="H76" s="32"/>
      <c r="I76" s="114"/>
      <c r="J76" s="115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88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3.25" hidden="1" customHeight="1">
      <c r="A85" s="29"/>
      <c r="B85" s="30"/>
      <c r="C85" s="29"/>
      <c r="D85" s="29"/>
      <c r="E85" s="228" t="str">
        <f>E7</f>
        <v>Rekonštrukcia a dobudovanie chodníkov za účelom zlepšenia dostupnosti služieb v obci Vojčice</v>
      </c>
      <c r="F85" s="229"/>
      <c r="G85" s="229"/>
      <c r="H85" s="229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86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00" t="str">
        <f>E9</f>
        <v>1 - Rekonštrukcia chodníkov</v>
      </c>
      <c r="F87" s="227"/>
      <c r="G87" s="227"/>
      <c r="H87" s="227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>okres: Trebišov, obec: Vojčice</v>
      </c>
      <c r="G89" s="29"/>
      <c r="H89" s="29"/>
      <c r="I89" s="94" t="s">
        <v>20</v>
      </c>
      <c r="J89" s="52" t="str">
        <f>IF(J12="","",J12)</f>
        <v/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>Obec Vojčice</v>
      </c>
      <c r="G91" s="29"/>
      <c r="H91" s="29"/>
      <c r="I91" s="94" t="s">
        <v>27</v>
      </c>
      <c r="J91" s="27" t="str">
        <f>E21</f>
        <v>VEQER,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94" t="s">
        <v>31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9" t="s">
        <v>89</v>
      </c>
      <c r="D94" s="105"/>
      <c r="E94" s="105"/>
      <c r="F94" s="105"/>
      <c r="G94" s="105"/>
      <c r="H94" s="105"/>
      <c r="I94" s="120"/>
      <c r="J94" s="121" t="s">
        <v>90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22" t="s">
        <v>91</v>
      </c>
      <c r="D96" s="29"/>
      <c r="E96" s="29"/>
      <c r="F96" s="29"/>
      <c r="G96" s="29"/>
      <c r="H96" s="29"/>
      <c r="I96" s="93"/>
      <c r="J96" s="68">
        <f>J123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92</v>
      </c>
    </row>
    <row r="97" spans="1:31" s="9" customFormat="1" ht="24.95" hidden="1" customHeight="1">
      <c r="B97" s="123"/>
      <c r="D97" s="124" t="s">
        <v>93</v>
      </c>
      <c r="E97" s="125"/>
      <c r="F97" s="125"/>
      <c r="G97" s="125"/>
      <c r="H97" s="125"/>
      <c r="I97" s="126"/>
      <c r="J97" s="127">
        <f>J124</f>
        <v>0</v>
      </c>
      <c r="L97" s="123"/>
    </row>
    <row r="98" spans="1:31" s="10" customFormat="1" ht="19.899999999999999" hidden="1" customHeight="1">
      <c r="B98" s="128"/>
      <c r="D98" s="129" t="s">
        <v>94</v>
      </c>
      <c r="E98" s="130"/>
      <c r="F98" s="130"/>
      <c r="G98" s="130"/>
      <c r="H98" s="130"/>
      <c r="I98" s="131"/>
      <c r="J98" s="132">
        <f>J125</f>
        <v>0</v>
      </c>
      <c r="L98" s="128"/>
    </row>
    <row r="99" spans="1:31" s="10" customFormat="1" ht="19.899999999999999" hidden="1" customHeight="1">
      <c r="B99" s="128"/>
      <c r="D99" s="129" t="s">
        <v>95</v>
      </c>
      <c r="E99" s="130"/>
      <c r="F99" s="130"/>
      <c r="G99" s="130"/>
      <c r="H99" s="130"/>
      <c r="I99" s="131"/>
      <c r="J99" s="132">
        <f>J138</f>
        <v>0</v>
      </c>
      <c r="L99" s="128"/>
    </row>
    <row r="100" spans="1:31" s="10" customFormat="1" ht="19.899999999999999" hidden="1" customHeight="1">
      <c r="B100" s="128"/>
      <c r="D100" s="129" t="s">
        <v>96</v>
      </c>
      <c r="E100" s="130"/>
      <c r="F100" s="130"/>
      <c r="G100" s="130"/>
      <c r="H100" s="130"/>
      <c r="I100" s="131"/>
      <c r="J100" s="132">
        <f>J140</f>
        <v>0</v>
      </c>
      <c r="L100" s="128"/>
    </row>
    <row r="101" spans="1:31" s="10" customFormat="1" ht="19.899999999999999" hidden="1" customHeight="1">
      <c r="B101" s="128"/>
      <c r="D101" s="129" t="s">
        <v>97</v>
      </c>
      <c r="E101" s="130"/>
      <c r="F101" s="130"/>
      <c r="G101" s="130"/>
      <c r="H101" s="130"/>
      <c r="I101" s="131"/>
      <c r="J101" s="132">
        <f>J142</f>
        <v>0</v>
      </c>
      <c r="L101" s="128"/>
    </row>
    <row r="102" spans="1:31" s="10" customFormat="1" ht="19.899999999999999" hidden="1" customHeight="1">
      <c r="B102" s="128"/>
      <c r="D102" s="129" t="s">
        <v>98</v>
      </c>
      <c r="E102" s="130"/>
      <c r="F102" s="130"/>
      <c r="G102" s="130"/>
      <c r="H102" s="130"/>
      <c r="I102" s="131"/>
      <c r="J102" s="132">
        <f>J154</f>
        <v>0</v>
      </c>
      <c r="L102" s="128"/>
    </row>
    <row r="103" spans="1:31" s="10" customFormat="1" ht="19.899999999999999" hidden="1" customHeight="1">
      <c r="B103" s="128"/>
      <c r="D103" s="129" t="s">
        <v>99</v>
      </c>
      <c r="E103" s="130"/>
      <c r="F103" s="130"/>
      <c r="G103" s="130"/>
      <c r="H103" s="130"/>
      <c r="I103" s="131"/>
      <c r="J103" s="132">
        <f>J155</f>
        <v>0</v>
      </c>
      <c r="L103" s="128"/>
    </row>
    <row r="104" spans="1:31" s="2" customFormat="1" ht="21.75" hidden="1" customHeight="1">
      <c r="A104" s="29"/>
      <c r="B104" s="30"/>
      <c r="C104" s="29"/>
      <c r="D104" s="29"/>
      <c r="E104" s="29"/>
      <c r="F104" s="29"/>
      <c r="G104" s="29"/>
      <c r="H104" s="29"/>
      <c r="I104" s="93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hidden="1" customHeight="1">
      <c r="A105" s="29"/>
      <c r="B105" s="44"/>
      <c r="C105" s="45"/>
      <c r="D105" s="45"/>
      <c r="E105" s="45"/>
      <c r="F105" s="45"/>
      <c r="G105" s="45"/>
      <c r="H105" s="45"/>
      <c r="I105" s="117"/>
      <c r="J105" s="45"/>
      <c r="K105" s="45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hidden="1"/>
    <row r="107" spans="1:31" hidden="1"/>
    <row r="108" spans="1:31" hidden="1"/>
    <row r="109" spans="1:31" s="2" customFormat="1" ht="6.95" customHeight="1">
      <c r="A109" s="29"/>
      <c r="B109" s="46"/>
      <c r="C109" s="47"/>
      <c r="D109" s="47"/>
      <c r="E109" s="47"/>
      <c r="F109" s="47"/>
      <c r="G109" s="47"/>
      <c r="H109" s="47"/>
      <c r="I109" s="118"/>
      <c r="J109" s="47"/>
      <c r="K109" s="47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5" customHeight="1">
      <c r="A110" s="29"/>
      <c r="B110" s="30"/>
      <c r="C110" s="18" t="s">
        <v>100</v>
      </c>
      <c r="D110" s="29"/>
      <c r="E110" s="29"/>
      <c r="F110" s="29"/>
      <c r="G110" s="29"/>
      <c r="H110" s="29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14</v>
      </c>
      <c r="D112" s="29"/>
      <c r="E112" s="29"/>
      <c r="F112" s="29"/>
      <c r="G112" s="29"/>
      <c r="H112" s="29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23.25" customHeight="1">
      <c r="A113" s="29"/>
      <c r="B113" s="30"/>
      <c r="C113" s="29"/>
      <c r="D113" s="29"/>
      <c r="E113" s="228" t="str">
        <f>E7</f>
        <v>Rekonštrukcia a dobudovanie chodníkov za účelom zlepšenia dostupnosti služieb v obci Vojčice</v>
      </c>
      <c r="F113" s="229"/>
      <c r="G113" s="229"/>
      <c r="H113" s="2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86</v>
      </c>
      <c r="D114" s="29"/>
      <c r="E114" s="29"/>
      <c r="F114" s="29"/>
      <c r="G114" s="29"/>
      <c r="H114" s="29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200" t="str">
        <f>E9</f>
        <v>1 - Rekonštrukcia chodníkov</v>
      </c>
      <c r="F115" s="227"/>
      <c r="G115" s="227"/>
      <c r="H115" s="227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4" t="s">
        <v>18</v>
      </c>
      <c r="D117" s="29"/>
      <c r="E117" s="29"/>
      <c r="F117" s="22" t="str">
        <f>F12</f>
        <v>okres: Trebišov, obec: Vojčice</v>
      </c>
      <c r="G117" s="29"/>
      <c r="H117" s="29"/>
      <c r="I117" s="94" t="s">
        <v>20</v>
      </c>
      <c r="J117" s="52" t="str">
        <f>IF(J12="","",J12)</f>
        <v/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21</v>
      </c>
      <c r="D119" s="29"/>
      <c r="E119" s="29"/>
      <c r="F119" s="22" t="str">
        <f>E15</f>
        <v>Obec Vojčice</v>
      </c>
      <c r="G119" s="29"/>
      <c r="H119" s="29"/>
      <c r="I119" s="94" t="s">
        <v>27</v>
      </c>
      <c r="J119" s="27" t="str">
        <f>E21</f>
        <v>VEQER, s.r.o.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4" t="s">
        <v>25</v>
      </c>
      <c r="D120" s="29"/>
      <c r="E120" s="29"/>
      <c r="F120" s="22" t="str">
        <f>IF(E18="","",E18)</f>
        <v>Vyplň údaj</v>
      </c>
      <c r="G120" s="29"/>
      <c r="H120" s="29"/>
      <c r="I120" s="94" t="s">
        <v>31</v>
      </c>
      <c r="J120" s="27" t="str">
        <f>E24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93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>
      <c r="A122" s="133"/>
      <c r="B122" s="134"/>
      <c r="C122" s="135" t="s">
        <v>101</v>
      </c>
      <c r="D122" s="136" t="s">
        <v>59</v>
      </c>
      <c r="E122" s="136" t="s">
        <v>55</v>
      </c>
      <c r="F122" s="136" t="s">
        <v>56</v>
      </c>
      <c r="G122" s="136" t="s">
        <v>102</v>
      </c>
      <c r="H122" s="136" t="s">
        <v>103</v>
      </c>
      <c r="I122" s="137" t="s">
        <v>104</v>
      </c>
      <c r="J122" s="138" t="s">
        <v>90</v>
      </c>
      <c r="K122" s="139" t="s">
        <v>105</v>
      </c>
      <c r="L122" s="140"/>
      <c r="M122" s="59" t="s">
        <v>1</v>
      </c>
      <c r="N122" s="60" t="s">
        <v>38</v>
      </c>
      <c r="O122" s="60" t="s">
        <v>106</v>
      </c>
      <c r="P122" s="60" t="s">
        <v>107</v>
      </c>
      <c r="Q122" s="60" t="s">
        <v>108</v>
      </c>
      <c r="R122" s="60" t="s">
        <v>109</v>
      </c>
      <c r="S122" s="60" t="s">
        <v>110</v>
      </c>
      <c r="T122" s="61" t="s">
        <v>111</v>
      </c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65" s="2" customFormat="1" ht="22.9" customHeight="1">
      <c r="A123" s="29"/>
      <c r="B123" s="30"/>
      <c r="C123" s="66" t="s">
        <v>91</v>
      </c>
      <c r="D123" s="29"/>
      <c r="E123" s="29"/>
      <c r="F123" s="29"/>
      <c r="G123" s="29"/>
      <c r="H123" s="29"/>
      <c r="I123" s="93"/>
      <c r="J123" s="141">
        <f>BK123</f>
        <v>0</v>
      </c>
      <c r="K123" s="29"/>
      <c r="L123" s="30"/>
      <c r="M123" s="62"/>
      <c r="N123" s="53"/>
      <c r="O123" s="63"/>
      <c r="P123" s="142">
        <f>P124</f>
        <v>0</v>
      </c>
      <c r="Q123" s="63"/>
      <c r="R123" s="142">
        <f>R124</f>
        <v>1345.5280117000002</v>
      </c>
      <c r="S123" s="63"/>
      <c r="T123" s="143">
        <f>T124</f>
        <v>710.53104000000008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73</v>
      </c>
      <c r="AU123" s="14" t="s">
        <v>92</v>
      </c>
      <c r="BK123" s="144">
        <f>BK124</f>
        <v>0</v>
      </c>
    </row>
    <row r="124" spans="1:65" s="12" customFormat="1" ht="25.9" customHeight="1">
      <c r="B124" s="145"/>
      <c r="D124" s="146" t="s">
        <v>73</v>
      </c>
      <c r="E124" s="147" t="s">
        <v>112</v>
      </c>
      <c r="F124" s="147" t="s">
        <v>113</v>
      </c>
      <c r="I124" s="148"/>
      <c r="J124" s="149">
        <f>BK124</f>
        <v>0</v>
      </c>
      <c r="L124" s="145"/>
      <c r="M124" s="150"/>
      <c r="N124" s="151"/>
      <c r="O124" s="151"/>
      <c r="P124" s="152">
        <f>P125+P138+P140+P142+P154+P155</f>
        <v>0</v>
      </c>
      <c r="Q124" s="151"/>
      <c r="R124" s="152">
        <f>R125+R138+R140+R142+R154+R155</f>
        <v>1345.5280117000002</v>
      </c>
      <c r="S124" s="151"/>
      <c r="T124" s="153">
        <f>T125+T138+T140+T142+T154+T155</f>
        <v>710.53104000000008</v>
      </c>
      <c r="AR124" s="146" t="s">
        <v>12</v>
      </c>
      <c r="AT124" s="154" t="s">
        <v>73</v>
      </c>
      <c r="AU124" s="154" t="s">
        <v>74</v>
      </c>
      <c r="AY124" s="146" t="s">
        <v>114</v>
      </c>
      <c r="BK124" s="155">
        <f>BK125+BK138+BK140+BK142+BK154+BK155</f>
        <v>0</v>
      </c>
    </row>
    <row r="125" spans="1:65" s="12" customFormat="1" ht="22.9" customHeight="1">
      <c r="B125" s="145"/>
      <c r="D125" s="146" t="s">
        <v>73</v>
      </c>
      <c r="E125" s="156" t="s">
        <v>12</v>
      </c>
      <c r="F125" s="156" t="s">
        <v>115</v>
      </c>
      <c r="I125" s="148"/>
      <c r="J125" s="157">
        <f>BK125</f>
        <v>0</v>
      </c>
      <c r="L125" s="145"/>
      <c r="M125" s="150"/>
      <c r="N125" s="151"/>
      <c r="O125" s="151"/>
      <c r="P125" s="152">
        <f>SUM(P126:P137)</f>
        <v>0</v>
      </c>
      <c r="Q125" s="151"/>
      <c r="R125" s="152">
        <f>SUM(R126:R137)</f>
        <v>0</v>
      </c>
      <c r="S125" s="151"/>
      <c r="T125" s="153">
        <f>SUM(T126:T137)</f>
        <v>710.53104000000008</v>
      </c>
      <c r="AR125" s="146" t="s">
        <v>12</v>
      </c>
      <c r="AT125" s="154" t="s">
        <v>73</v>
      </c>
      <c r="AU125" s="154" t="s">
        <v>12</v>
      </c>
      <c r="AY125" s="146" t="s">
        <v>114</v>
      </c>
      <c r="BK125" s="155">
        <f>SUM(BK126:BK137)</f>
        <v>0</v>
      </c>
    </row>
    <row r="126" spans="1:65" s="2" customFormat="1" ht="21.75" customHeight="1">
      <c r="A126" s="29"/>
      <c r="B126" s="158"/>
      <c r="C126" s="159" t="s">
        <v>82</v>
      </c>
      <c r="D126" s="159" t="s">
        <v>116</v>
      </c>
      <c r="E126" s="160" t="s">
        <v>117</v>
      </c>
      <c r="F126" s="161" t="s">
        <v>118</v>
      </c>
      <c r="G126" s="162" t="s">
        <v>119</v>
      </c>
      <c r="H126" s="163">
        <v>1809.69</v>
      </c>
      <c r="I126" s="164"/>
      <c r="J126" s="163">
        <f t="shared" ref="J126:J137" si="0">ROUND(I126*H126,3)</f>
        <v>0</v>
      </c>
      <c r="K126" s="165"/>
      <c r="L126" s="30"/>
      <c r="M126" s="166" t="s">
        <v>1</v>
      </c>
      <c r="N126" s="167" t="s">
        <v>40</v>
      </c>
      <c r="O126" s="55"/>
      <c r="P126" s="168">
        <f t="shared" ref="P126:P137" si="1">O126*H126</f>
        <v>0</v>
      </c>
      <c r="Q126" s="168">
        <v>0</v>
      </c>
      <c r="R126" s="168">
        <f t="shared" ref="R126:R137" si="2">Q126*H126</f>
        <v>0</v>
      </c>
      <c r="S126" s="168">
        <v>0.18099999999999999</v>
      </c>
      <c r="T126" s="169">
        <f t="shared" ref="T126:T137" si="3">S126*H126</f>
        <v>327.55389000000002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0" t="s">
        <v>120</v>
      </c>
      <c r="AT126" s="170" t="s">
        <v>116</v>
      </c>
      <c r="AU126" s="170" t="s">
        <v>82</v>
      </c>
      <c r="AY126" s="14" t="s">
        <v>114</v>
      </c>
      <c r="BE126" s="171">
        <f t="shared" ref="BE126:BE137" si="4">IF(N126="základná",J126,0)</f>
        <v>0</v>
      </c>
      <c r="BF126" s="171">
        <f t="shared" ref="BF126:BF137" si="5">IF(N126="znížená",J126,0)</f>
        <v>0</v>
      </c>
      <c r="BG126" s="171">
        <f t="shared" ref="BG126:BG137" si="6">IF(N126="zákl. prenesená",J126,0)</f>
        <v>0</v>
      </c>
      <c r="BH126" s="171">
        <f t="shared" ref="BH126:BH137" si="7">IF(N126="zníž. prenesená",J126,0)</f>
        <v>0</v>
      </c>
      <c r="BI126" s="171">
        <f t="shared" ref="BI126:BI137" si="8">IF(N126="nulová",J126,0)</f>
        <v>0</v>
      </c>
      <c r="BJ126" s="14" t="s">
        <v>82</v>
      </c>
      <c r="BK126" s="172">
        <f t="shared" ref="BK126:BK137" si="9">ROUND(I126*H126,3)</f>
        <v>0</v>
      </c>
      <c r="BL126" s="14" t="s">
        <v>120</v>
      </c>
      <c r="BM126" s="170" t="s">
        <v>121</v>
      </c>
    </row>
    <row r="127" spans="1:65" s="2" customFormat="1" ht="21.75" customHeight="1">
      <c r="A127" s="29"/>
      <c r="B127" s="158"/>
      <c r="C127" s="159" t="s">
        <v>122</v>
      </c>
      <c r="D127" s="159" t="s">
        <v>116</v>
      </c>
      <c r="E127" s="160" t="s">
        <v>123</v>
      </c>
      <c r="F127" s="161" t="s">
        <v>124</v>
      </c>
      <c r="G127" s="162" t="s">
        <v>119</v>
      </c>
      <c r="H127" s="163">
        <v>1629.69</v>
      </c>
      <c r="I127" s="164"/>
      <c r="J127" s="163">
        <f t="shared" si="0"/>
        <v>0</v>
      </c>
      <c r="K127" s="165"/>
      <c r="L127" s="30"/>
      <c r="M127" s="166" t="s">
        <v>1</v>
      </c>
      <c r="N127" s="167" t="s">
        <v>40</v>
      </c>
      <c r="O127" s="55"/>
      <c r="P127" s="168">
        <f t="shared" si="1"/>
        <v>0</v>
      </c>
      <c r="Q127" s="168">
        <v>0</v>
      </c>
      <c r="R127" s="168">
        <f t="shared" si="2"/>
        <v>0</v>
      </c>
      <c r="S127" s="168">
        <v>0.23499999999999999</v>
      </c>
      <c r="T127" s="169">
        <f t="shared" si="3"/>
        <v>382.97714999999999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0" t="s">
        <v>120</v>
      </c>
      <c r="AT127" s="170" t="s">
        <v>116</v>
      </c>
      <c r="AU127" s="170" t="s">
        <v>82</v>
      </c>
      <c r="AY127" s="14" t="s">
        <v>114</v>
      </c>
      <c r="BE127" s="171">
        <f t="shared" si="4"/>
        <v>0</v>
      </c>
      <c r="BF127" s="171">
        <f t="shared" si="5"/>
        <v>0</v>
      </c>
      <c r="BG127" s="171">
        <f t="shared" si="6"/>
        <v>0</v>
      </c>
      <c r="BH127" s="171">
        <f t="shared" si="7"/>
        <v>0</v>
      </c>
      <c r="BI127" s="171">
        <f t="shared" si="8"/>
        <v>0</v>
      </c>
      <c r="BJ127" s="14" t="s">
        <v>82</v>
      </c>
      <c r="BK127" s="172">
        <f t="shared" si="9"/>
        <v>0</v>
      </c>
      <c r="BL127" s="14" t="s">
        <v>120</v>
      </c>
      <c r="BM127" s="170" t="s">
        <v>125</v>
      </c>
    </row>
    <row r="128" spans="1:65" s="2" customFormat="1" ht="21.75" customHeight="1">
      <c r="A128" s="29"/>
      <c r="B128" s="158"/>
      <c r="C128" s="159" t="s">
        <v>126</v>
      </c>
      <c r="D128" s="159" t="s">
        <v>116</v>
      </c>
      <c r="E128" s="160" t="s">
        <v>127</v>
      </c>
      <c r="F128" s="161" t="s">
        <v>128</v>
      </c>
      <c r="G128" s="162" t="s">
        <v>129</v>
      </c>
      <c r="H128" s="163">
        <v>325.93799999999999</v>
      </c>
      <c r="I128" s="164"/>
      <c r="J128" s="163">
        <f t="shared" si="0"/>
        <v>0</v>
      </c>
      <c r="K128" s="165"/>
      <c r="L128" s="30"/>
      <c r="M128" s="166" t="s">
        <v>1</v>
      </c>
      <c r="N128" s="167" t="s">
        <v>40</v>
      </c>
      <c r="O128" s="55"/>
      <c r="P128" s="168">
        <f t="shared" si="1"/>
        <v>0</v>
      </c>
      <c r="Q128" s="168">
        <v>0</v>
      </c>
      <c r="R128" s="168">
        <f t="shared" si="2"/>
        <v>0</v>
      </c>
      <c r="S128" s="168">
        <v>0</v>
      </c>
      <c r="T128" s="16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0" t="s">
        <v>120</v>
      </c>
      <c r="AT128" s="170" t="s">
        <v>116</v>
      </c>
      <c r="AU128" s="170" t="s">
        <v>82</v>
      </c>
      <c r="AY128" s="14" t="s">
        <v>114</v>
      </c>
      <c r="BE128" s="171">
        <f t="shared" si="4"/>
        <v>0</v>
      </c>
      <c r="BF128" s="171">
        <f t="shared" si="5"/>
        <v>0</v>
      </c>
      <c r="BG128" s="171">
        <f t="shared" si="6"/>
        <v>0</v>
      </c>
      <c r="BH128" s="171">
        <f t="shared" si="7"/>
        <v>0</v>
      </c>
      <c r="BI128" s="171">
        <f t="shared" si="8"/>
        <v>0</v>
      </c>
      <c r="BJ128" s="14" t="s">
        <v>82</v>
      </c>
      <c r="BK128" s="172">
        <f t="shared" si="9"/>
        <v>0</v>
      </c>
      <c r="BL128" s="14" t="s">
        <v>120</v>
      </c>
      <c r="BM128" s="170" t="s">
        <v>130</v>
      </c>
    </row>
    <row r="129" spans="1:65" s="2" customFormat="1" ht="21.75" customHeight="1">
      <c r="A129" s="29"/>
      <c r="B129" s="158"/>
      <c r="C129" s="159" t="s">
        <v>131</v>
      </c>
      <c r="D129" s="159" t="s">
        <v>116</v>
      </c>
      <c r="E129" s="160" t="s">
        <v>132</v>
      </c>
      <c r="F129" s="161" t="s">
        <v>133</v>
      </c>
      <c r="G129" s="162" t="s">
        <v>129</v>
      </c>
      <c r="H129" s="163">
        <v>97.781000000000006</v>
      </c>
      <c r="I129" s="164"/>
      <c r="J129" s="163">
        <f t="shared" si="0"/>
        <v>0</v>
      </c>
      <c r="K129" s="165"/>
      <c r="L129" s="30"/>
      <c r="M129" s="166" t="s">
        <v>1</v>
      </c>
      <c r="N129" s="167" t="s">
        <v>40</v>
      </c>
      <c r="O129" s="55"/>
      <c r="P129" s="168">
        <f t="shared" si="1"/>
        <v>0</v>
      </c>
      <c r="Q129" s="168">
        <v>0</v>
      </c>
      <c r="R129" s="168">
        <f t="shared" si="2"/>
        <v>0</v>
      </c>
      <c r="S129" s="168">
        <v>0</v>
      </c>
      <c r="T129" s="16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0" t="s">
        <v>120</v>
      </c>
      <c r="AT129" s="170" t="s">
        <v>116</v>
      </c>
      <c r="AU129" s="170" t="s">
        <v>82</v>
      </c>
      <c r="AY129" s="14" t="s">
        <v>114</v>
      </c>
      <c r="BE129" s="171">
        <f t="shared" si="4"/>
        <v>0</v>
      </c>
      <c r="BF129" s="171">
        <f t="shared" si="5"/>
        <v>0</v>
      </c>
      <c r="BG129" s="171">
        <f t="shared" si="6"/>
        <v>0</v>
      </c>
      <c r="BH129" s="171">
        <f t="shared" si="7"/>
        <v>0</v>
      </c>
      <c r="BI129" s="171">
        <f t="shared" si="8"/>
        <v>0</v>
      </c>
      <c r="BJ129" s="14" t="s">
        <v>82</v>
      </c>
      <c r="BK129" s="172">
        <f t="shared" si="9"/>
        <v>0</v>
      </c>
      <c r="BL129" s="14" t="s">
        <v>120</v>
      </c>
      <c r="BM129" s="170" t="s">
        <v>134</v>
      </c>
    </row>
    <row r="130" spans="1:65" s="2" customFormat="1" ht="21.75" customHeight="1">
      <c r="A130" s="29"/>
      <c r="B130" s="158"/>
      <c r="C130" s="159" t="s">
        <v>135</v>
      </c>
      <c r="D130" s="159" t="s">
        <v>116</v>
      </c>
      <c r="E130" s="160" t="s">
        <v>136</v>
      </c>
      <c r="F130" s="161" t="s">
        <v>137</v>
      </c>
      <c r="G130" s="162" t="s">
        <v>129</v>
      </c>
      <c r="H130" s="163">
        <v>129</v>
      </c>
      <c r="I130" s="164"/>
      <c r="J130" s="163">
        <f t="shared" si="0"/>
        <v>0</v>
      </c>
      <c r="K130" s="165"/>
      <c r="L130" s="30"/>
      <c r="M130" s="166" t="s">
        <v>1</v>
      </c>
      <c r="N130" s="167" t="s">
        <v>40</v>
      </c>
      <c r="O130" s="55"/>
      <c r="P130" s="168">
        <f t="shared" si="1"/>
        <v>0</v>
      </c>
      <c r="Q130" s="168">
        <v>0</v>
      </c>
      <c r="R130" s="168">
        <f t="shared" si="2"/>
        <v>0</v>
      </c>
      <c r="S130" s="168">
        <v>0</v>
      </c>
      <c r="T130" s="16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0" t="s">
        <v>120</v>
      </c>
      <c r="AT130" s="170" t="s">
        <v>116</v>
      </c>
      <c r="AU130" s="170" t="s">
        <v>82</v>
      </c>
      <c r="AY130" s="14" t="s">
        <v>114</v>
      </c>
      <c r="BE130" s="171">
        <f t="shared" si="4"/>
        <v>0</v>
      </c>
      <c r="BF130" s="171">
        <f t="shared" si="5"/>
        <v>0</v>
      </c>
      <c r="BG130" s="171">
        <f t="shared" si="6"/>
        <v>0</v>
      </c>
      <c r="BH130" s="171">
        <f t="shared" si="7"/>
        <v>0</v>
      </c>
      <c r="BI130" s="171">
        <f t="shared" si="8"/>
        <v>0</v>
      </c>
      <c r="BJ130" s="14" t="s">
        <v>82</v>
      </c>
      <c r="BK130" s="172">
        <f t="shared" si="9"/>
        <v>0</v>
      </c>
      <c r="BL130" s="14" t="s">
        <v>120</v>
      </c>
      <c r="BM130" s="170" t="s">
        <v>138</v>
      </c>
    </row>
    <row r="131" spans="1:65" s="2" customFormat="1" ht="33" customHeight="1">
      <c r="A131" s="29"/>
      <c r="B131" s="158"/>
      <c r="C131" s="159" t="s">
        <v>139</v>
      </c>
      <c r="D131" s="159" t="s">
        <v>116</v>
      </c>
      <c r="E131" s="160" t="s">
        <v>140</v>
      </c>
      <c r="F131" s="161" t="s">
        <v>141</v>
      </c>
      <c r="G131" s="162" t="s">
        <v>129</v>
      </c>
      <c r="H131" s="163">
        <v>129</v>
      </c>
      <c r="I131" s="164"/>
      <c r="J131" s="163">
        <f t="shared" si="0"/>
        <v>0</v>
      </c>
      <c r="K131" s="165"/>
      <c r="L131" s="30"/>
      <c r="M131" s="166" t="s">
        <v>1</v>
      </c>
      <c r="N131" s="167" t="s">
        <v>40</v>
      </c>
      <c r="O131" s="55"/>
      <c r="P131" s="168">
        <f t="shared" si="1"/>
        <v>0</v>
      </c>
      <c r="Q131" s="168">
        <v>0</v>
      </c>
      <c r="R131" s="168">
        <f t="shared" si="2"/>
        <v>0</v>
      </c>
      <c r="S131" s="168">
        <v>0</v>
      </c>
      <c r="T131" s="16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0" t="s">
        <v>120</v>
      </c>
      <c r="AT131" s="170" t="s">
        <v>116</v>
      </c>
      <c r="AU131" s="170" t="s">
        <v>82</v>
      </c>
      <c r="AY131" s="14" t="s">
        <v>114</v>
      </c>
      <c r="BE131" s="171">
        <f t="shared" si="4"/>
        <v>0</v>
      </c>
      <c r="BF131" s="171">
        <f t="shared" si="5"/>
        <v>0</v>
      </c>
      <c r="BG131" s="171">
        <f t="shared" si="6"/>
        <v>0</v>
      </c>
      <c r="BH131" s="171">
        <f t="shared" si="7"/>
        <v>0</v>
      </c>
      <c r="BI131" s="171">
        <f t="shared" si="8"/>
        <v>0</v>
      </c>
      <c r="BJ131" s="14" t="s">
        <v>82</v>
      </c>
      <c r="BK131" s="172">
        <f t="shared" si="9"/>
        <v>0</v>
      </c>
      <c r="BL131" s="14" t="s">
        <v>120</v>
      </c>
      <c r="BM131" s="170" t="s">
        <v>142</v>
      </c>
    </row>
    <row r="132" spans="1:65" s="2" customFormat="1" ht="21.75" customHeight="1">
      <c r="A132" s="29"/>
      <c r="B132" s="158"/>
      <c r="C132" s="159" t="s">
        <v>143</v>
      </c>
      <c r="D132" s="159" t="s">
        <v>116</v>
      </c>
      <c r="E132" s="160" t="s">
        <v>144</v>
      </c>
      <c r="F132" s="161" t="s">
        <v>145</v>
      </c>
      <c r="G132" s="162" t="s">
        <v>129</v>
      </c>
      <c r="H132" s="163">
        <v>432.43799999999999</v>
      </c>
      <c r="I132" s="164"/>
      <c r="J132" s="163">
        <f t="shared" si="0"/>
        <v>0</v>
      </c>
      <c r="K132" s="165"/>
      <c r="L132" s="30"/>
      <c r="M132" s="166" t="s">
        <v>1</v>
      </c>
      <c r="N132" s="167" t="s">
        <v>40</v>
      </c>
      <c r="O132" s="55"/>
      <c r="P132" s="168">
        <f t="shared" si="1"/>
        <v>0</v>
      </c>
      <c r="Q132" s="168">
        <v>0</v>
      </c>
      <c r="R132" s="168">
        <f t="shared" si="2"/>
        <v>0</v>
      </c>
      <c r="S132" s="168">
        <v>0</v>
      </c>
      <c r="T132" s="16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0" t="s">
        <v>120</v>
      </c>
      <c r="AT132" s="170" t="s">
        <v>116</v>
      </c>
      <c r="AU132" s="170" t="s">
        <v>82</v>
      </c>
      <c r="AY132" s="14" t="s">
        <v>114</v>
      </c>
      <c r="BE132" s="171">
        <f t="shared" si="4"/>
        <v>0</v>
      </c>
      <c r="BF132" s="171">
        <f t="shared" si="5"/>
        <v>0</v>
      </c>
      <c r="BG132" s="171">
        <f t="shared" si="6"/>
        <v>0</v>
      </c>
      <c r="BH132" s="171">
        <f t="shared" si="7"/>
        <v>0</v>
      </c>
      <c r="BI132" s="171">
        <f t="shared" si="8"/>
        <v>0</v>
      </c>
      <c r="BJ132" s="14" t="s">
        <v>82</v>
      </c>
      <c r="BK132" s="172">
        <f t="shared" si="9"/>
        <v>0</v>
      </c>
      <c r="BL132" s="14" t="s">
        <v>120</v>
      </c>
      <c r="BM132" s="170" t="s">
        <v>146</v>
      </c>
    </row>
    <row r="133" spans="1:65" s="2" customFormat="1" ht="21.75" customHeight="1">
      <c r="A133" s="29"/>
      <c r="B133" s="158"/>
      <c r="C133" s="159" t="s">
        <v>147</v>
      </c>
      <c r="D133" s="159" t="s">
        <v>116</v>
      </c>
      <c r="E133" s="160" t="s">
        <v>148</v>
      </c>
      <c r="F133" s="161" t="s">
        <v>149</v>
      </c>
      <c r="G133" s="162" t="s">
        <v>129</v>
      </c>
      <c r="H133" s="163">
        <v>432.43799999999999</v>
      </c>
      <c r="I133" s="164"/>
      <c r="J133" s="163">
        <f t="shared" si="0"/>
        <v>0</v>
      </c>
      <c r="K133" s="165"/>
      <c r="L133" s="30"/>
      <c r="M133" s="166" t="s">
        <v>1</v>
      </c>
      <c r="N133" s="167" t="s">
        <v>40</v>
      </c>
      <c r="O133" s="55"/>
      <c r="P133" s="168">
        <f t="shared" si="1"/>
        <v>0</v>
      </c>
      <c r="Q133" s="168">
        <v>0</v>
      </c>
      <c r="R133" s="168">
        <f t="shared" si="2"/>
        <v>0</v>
      </c>
      <c r="S133" s="168">
        <v>0</v>
      </c>
      <c r="T133" s="16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0" t="s">
        <v>120</v>
      </c>
      <c r="AT133" s="170" t="s">
        <v>116</v>
      </c>
      <c r="AU133" s="170" t="s">
        <v>82</v>
      </c>
      <c r="AY133" s="14" t="s">
        <v>114</v>
      </c>
      <c r="BE133" s="171">
        <f t="shared" si="4"/>
        <v>0</v>
      </c>
      <c r="BF133" s="171">
        <f t="shared" si="5"/>
        <v>0</v>
      </c>
      <c r="BG133" s="171">
        <f t="shared" si="6"/>
        <v>0</v>
      </c>
      <c r="BH133" s="171">
        <f t="shared" si="7"/>
        <v>0</v>
      </c>
      <c r="BI133" s="171">
        <f t="shared" si="8"/>
        <v>0</v>
      </c>
      <c r="BJ133" s="14" t="s">
        <v>82</v>
      </c>
      <c r="BK133" s="172">
        <f t="shared" si="9"/>
        <v>0</v>
      </c>
      <c r="BL133" s="14" t="s">
        <v>120</v>
      </c>
      <c r="BM133" s="170" t="s">
        <v>150</v>
      </c>
    </row>
    <row r="134" spans="1:65" s="2" customFormat="1" ht="21.75" customHeight="1">
      <c r="A134" s="29"/>
      <c r="B134" s="158"/>
      <c r="C134" s="159" t="s">
        <v>151</v>
      </c>
      <c r="D134" s="159" t="s">
        <v>116</v>
      </c>
      <c r="E134" s="160" t="s">
        <v>152</v>
      </c>
      <c r="F134" s="161" t="s">
        <v>153</v>
      </c>
      <c r="G134" s="162" t="s">
        <v>154</v>
      </c>
      <c r="H134" s="163">
        <v>691.90099999999995</v>
      </c>
      <c r="I134" s="164"/>
      <c r="J134" s="163">
        <f t="shared" si="0"/>
        <v>0</v>
      </c>
      <c r="K134" s="165"/>
      <c r="L134" s="30"/>
      <c r="M134" s="166" t="s">
        <v>1</v>
      </c>
      <c r="N134" s="167" t="s">
        <v>40</v>
      </c>
      <c r="O134" s="55"/>
      <c r="P134" s="168">
        <f t="shared" si="1"/>
        <v>0</v>
      </c>
      <c r="Q134" s="168">
        <v>0</v>
      </c>
      <c r="R134" s="168">
        <f t="shared" si="2"/>
        <v>0</v>
      </c>
      <c r="S134" s="168">
        <v>0</v>
      </c>
      <c r="T134" s="16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0" t="s">
        <v>120</v>
      </c>
      <c r="AT134" s="170" t="s">
        <v>116</v>
      </c>
      <c r="AU134" s="170" t="s">
        <v>82</v>
      </c>
      <c r="AY134" s="14" t="s">
        <v>114</v>
      </c>
      <c r="BE134" s="171">
        <f t="shared" si="4"/>
        <v>0</v>
      </c>
      <c r="BF134" s="171">
        <f t="shared" si="5"/>
        <v>0</v>
      </c>
      <c r="BG134" s="171">
        <f t="shared" si="6"/>
        <v>0</v>
      </c>
      <c r="BH134" s="171">
        <f t="shared" si="7"/>
        <v>0</v>
      </c>
      <c r="BI134" s="171">
        <f t="shared" si="8"/>
        <v>0</v>
      </c>
      <c r="BJ134" s="14" t="s">
        <v>82</v>
      </c>
      <c r="BK134" s="172">
        <f t="shared" si="9"/>
        <v>0</v>
      </c>
      <c r="BL134" s="14" t="s">
        <v>120</v>
      </c>
      <c r="BM134" s="170" t="s">
        <v>155</v>
      </c>
    </row>
    <row r="135" spans="1:65" s="2" customFormat="1" ht="21.75" customHeight="1">
      <c r="A135" s="29"/>
      <c r="B135" s="158"/>
      <c r="C135" s="159" t="s">
        <v>156</v>
      </c>
      <c r="D135" s="159" t="s">
        <v>116</v>
      </c>
      <c r="E135" s="160" t="s">
        <v>157</v>
      </c>
      <c r="F135" s="161" t="s">
        <v>158</v>
      </c>
      <c r="G135" s="162" t="s">
        <v>129</v>
      </c>
      <c r="H135" s="163">
        <v>22.5</v>
      </c>
      <c r="I135" s="164"/>
      <c r="J135" s="163">
        <f t="shared" si="0"/>
        <v>0</v>
      </c>
      <c r="K135" s="165"/>
      <c r="L135" s="30"/>
      <c r="M135" s="166" t="s">
        <v>1</v>
      </c>
      <c r="N135" s="167" t="s">
        <v>40</v>
      </c>
      <c r="O135" s="55"/>
      <c r="P135" s="168">
        <f t="shared" si="1"/>
        <v>0</v>
      </c>
      <c r="Q135" s="168">
        <v>0</v>
      </c>
      <c r="R135" s="168">
        <f t="shared" si="2"/>
        <v>0</v>
      </c>
      <c r="S135" s="168">
        <v>0</v>
      </c>
      <c r="T135" s="16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0" t="s">
        <v>120</v>
      </c>
      <c r="AT135" s="170" t="s">
        <v>116</v>
      </c>
      <c r="AU135" s="170" t="s">
        <v>82</v>
      </c>
      <c r="AY135" s="14" t="s">
        <v>114</v>
      </c>
      <c r="BE135" s="171">
        <f t="shared" si="4"/>
        <v>0</v>
      </c>
      <c r="BF135" s="171">
        <f t="shared" si="5"/>
        <v>0</v>
      </c>
      <c r="BG135" s="171">
        <f t="shared" si="6"/>
        <v>0</v>
      </c>
      <c r="BH135" s="171">
        <f t="shared" si="7"/>
        <v>0</v>
      </c>
      <c r="BI135" s="171">
        <f t="shared" si="8"/>
        <v>0</v>
      </c>
      <c r="BJ135" s="14" t="s">
        <v>82</v>
      </c>
      <c r="BK135" s="172">
        <f t="shared" si="9"/>
        <v>0</v>
      </c>
      <c r="BL135" s="14" t="s">
        <v>120</v>
      </c>
      <c r="BM135" s="170" t="s">
        <v>159</v>
      </c>
    </row>
    <row r="136" spans="1:65" s="2" customFormat="1" ht="21.75" customHeight="1">
      <c r="A136" s="29"/>
      <c r="B136" s="158"/>
      <c r="C136" s="159" t="s">
        <v>160</v>
      </c>
      <c r="D136" s="159" t="s">
        <v>116</v>
      </c>
      <c r="E136" s="160" t="s">
        <v>161</v>
      </c>
      <c r="F136" s="161" t="s">
        <v>162</v>
      </c>
      <c r="G136" s="162" t="s">
        <v>129</v>
      </c>
      <c r="H136" s="163">
        <v>65.150000000000006</v>
      </c>
      <c r="I136" s="164"/>
      <c r="J136" s="163">
        <f t="shared" si="0"/>
        <v>0</v>
      </c>
      <c r="K136" s="165"/>
      <c r="L136" s="30"/>
      <c r="M136" s="166" t="s">
        <v>1</v>
      </c>
      <c r="N136" s="167" t="s">
        <v>40</v>
      </c>
      <c r="O136" s="55"/>
      <c r="P136" s="168">
        <f t="shared" si="1"/>
        <v>0</v>
      </c>
      <c r="Q136" s="168">
        <v>0</v>
      </c>
      <c r="R136" s="168">
        <f t="shared" si="2"/>
        <v>0</v>
      </c>
      <c r="S136" s="168">
        <v>0</v>
      </c>
      <c r="T136" s="16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0" t="s">
        <v>120</v>
      </c>
      <c r="AT136" s="170" t="s">
        <v>116</v>
      </c>
      <c r="AU136" s="170" t="s">
        <v>82</v>
      </c>
      <c r="AY136" s="14" t="s">
        <v>114</v>
      </c>
      <c r="BE136" s="171">
        <f t="shared" si="4"/>
        <v>0</v>
      </c>
      <c r="BF136" s="171">
        <f t="shared" si="5"/>
        <v>0</v>
      </c>
      <c r="BG136" s="171">
        <f t="shared" si="6"/>
        <v>0</v>
      </c>
      <c r="BH136" s="171">
        <f t="shared" si="7"/>
        <v>0</v>
      </c>
      <c r="BI136" s="171">
        <f t="shared" si="8"/>
        <v>0</v>
      </c>
      <c r="BJ136" s="14" t="s">
        <v>82</v>
      </c>
      <c r="BK136" s="172">
        <f t="shared" si="9"/>
        <v>0</v>
      </c>
      <c r="BL136" s="14" t="s">
        <v>120</v>
      </c>
      <c r="BM136" s="170" t="s">
        <v>163</v>
      </c>
    </row>
    <row r="137" spans="1:65" s="2" customFormat="1" ht="16.5" customHeight="1">
      <c r="A137" s="29"/>
      <c r="B137" s="158"/>
      <c r="C137" s="173" t="s">
        <v>164</v>
      </c>
      <c r="D137" s="173" t="s">
        <v>165</v>
      </c>
      <c r="E137" s="174" t="s">
        <v>166</v>
      </c>
      <c r="F137" s="175" t="s">
        <v>167</v>
      </c>
      <c r="G137" s="176" t="s">
        <v>154</v>
      </c>
      <c r="H137" s="177">
        <v>119.876</v>
      </c>
      <c r="I137" s="178"/>
      <c r="J137" s="177">
        <f t="shared" si="0"/>
        <v>0</v>
      </c>
      <c r="K137" s="179"/>
      <c r="L137" s="180"/>
      <c r="M137" s="181" t="s">
        <v>1</v>
      </c>
      <c r="N137" s="182" t="s">
        <v>40</v>
      </c>
      <c r="O137" s="55"/>
      <c r="P137" s="168">
        <f t="shared" si="1"/>
        <v>0</v>
      </c>
      <c r="Q137" s="168">
        <v>0</v>
      </c>
      <c r="R137" s="168">
        <f t="shared" si="2"/>
        <v>0</v>
      </c>
      <c r="S137" s="168">
        <v>0</v>
      </c>
      <c r="T137" s="16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0" t="s">
        <v>139</v>
      </c>
      <c r="AT137" s="170" t="s">
        <v>165</v>
      </c>
      <c r="AU137" s="170" t="s">
        <v>82</v>
      </c>
      <c r="AY137" s="14" t="s">
        <v>114</v>
      </c>
      <c r="BE137" s="171">
        <f t="shared" si="4"/>
        <v>0</v>
      </c>
      <c r="BF137" s="171">
        <f t="shared" si="5"/>
        <v>0</v>
      </c>
      <c r="BG137" s="171">
        <f t="shared" si="6"/>
        <v>0</v>
      </c>
      <c r="BH137" s="171">
        <f t="shared" si="7"/>
        <v>0</v>
      </c>
      <c r="BI137" s="171">
        <f t="shared" si="8"/>
        <v>0</v>
      </c>
      <c r="BJ137" s="14" t="s">
        <v>82</v>
      </c>
      <c r="BK137" s="172">
        <f t="shared" si="9"/>
        <v>0</v>
      </c>
      <c r="BL137" s="14" t="s">
        <v>120</v>
      </c>
      <c r="BM137" s="170" t="s">
        <v>168</v>
      </c>
    </row>
    <row r="138" spans="1:65" s="12" customFormat="1" ht="22.9" customHeight="1">
      <c r="B138" s="145"/>
      <c r="D138" s="146" t="s">
        <v>73</v>
      </c>
      <c r="E138" s="156" t="s">
        <v>82</v>
      </c>
      <c r="F138" s="156" t="s">
        <v>169</v>
      </c>
      <c r="I138" s="148"/>
      <c r="J138" s="157">
        <f>BK138</f>
        <v>0</v>
      </c>
      <c r="L138" s="145"/>
      <c r="M138" s="150"/>
      <c r="N138" s="151"/>
      <c r="O138" s="151"/>
      <c r="P138" s="152">
        <f>P139</f>
        <v>0</v>
      </c>
      <c r="Q138" s="151"/>
      <c r="R138" s="152">
        <f>R139</f>
        <v>0</v>
      </c>
      <c r="S138" s="151"/>
      <c r="T138" s="153">
        <f>T139</f>
        <v>0</v>
      </c>
      <c r="AR138" s="146" t="s">
        <v>12</v>
      </c>
      <c r="AT138" s="154" t="s">
        <v>73</v>
      </c>
      <c r="AU138" s="154" t="s">
        <v>12</v>
      </c>
      <c r="AY138" s="146" t="s">
        <v>114</v>
      </c>
      <c r="BK138" s="155">
        <f>BK139</f>
        <v>0</v>
      </c>
    </row>
    <row r="139" spans="1:65" s="2" customFormat="1" ht="21.75" customHeight="1">
      <c r="A139" s="29"/>
      <c r="B139" s="158"/>
      <c r="C139" s="159" t="s">
        <v>170</v>
      </c>
      <c r="D139" s="159" t="s">
        <v>116</v>
      </c>
      <c r="E139" s="160" t="s">
        <v>171</v>
      </c>
      <c r="F139" s="161" t="s">
        <v>172</v>
      </c>
      <c r="G139" s="162" t="s">
        <v>119</v>
      </c>
      <c r="H139" s="163">
        <v>1672.89</v>
      </c>
      <c r="I139" s="164"/>
      <c r="J139" s="163">
        <f>ROUND(I139*H139,3)</f>
        <v>0</v>
      </c>
      <c r="K139" s="165"/>
      <c r="L139" s="30"/>
      <c r="M139" s="166" t="s">
        <v>1</v>
      </c>
      <c r="N139" s="167" t="s">
        <v>40</v>
      </c>
      <c r="O139" s="55"/>
      <c r="P139" s="168">
        <f>O139*H139</f>
        <v>0</v>
      </c>
      <c r="Q139" s="168">
        <v>0</v>
      </c>
      <c r="R139" s="168">
        <f>Q139*H139</f>
        <v>0</v>
      </c>
      <c r="S139" s="168">
        <v>0</v>
      </c>
      <c r="T139" s="16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0" t="s">
        <v>120</v>
      </c>
      <c r="AT139" s="170" t="s">
        <v>116</v>
      </c>
      <c r="AU139" s="170" t="s">
        <v>82</v>
      </c>
      <c r="AY139" s="14" t="s">
        <v>114</v>
      </c>
      <c r="BE139" s="171">
        <f>IF(N139="základná",J139,0)</f>
        <v>0</v>
      </c>
      <c r="BF139" s="171">
        <f>IF(N139="znížená",J139,0)</f>
        <v>0</v>
      </c>
      <c r="BG139" s="171">
        <f>IF(N139="zákl. prenesená",J139,0)</f>
        <v>0</v>
      </c>
      <c r="BH139" s="171">
        <f>IF(N139="zníž. prenesená",J139,0)</f>
        <v>0</v>
      </c>
      <c r="BI139" s="171">
        <f>IF(N139="nulová",J139,0)</f>
        <v>0</v>
      </c>
      <c r="BJ139" s="14" t="s">
        <v>82</v>
      </c>
      <c r="BK139" s="172">
        <f>ROUND(I139*H139,3)</f>
        <v>0</v>
      </c>
      <c r="BL139" s="14" t="s">
        <v>120</v>
      </c>
      <c r="BM139" s="170" t="s">
        <v>173</v>
      </c>
    </row>
    <row r="140" spans="1:65" s="12" customFormat="1" ht="22.9" customHeight="1">
      <c r="B140" s="145"/>
      <c r="D140" s="146" t="s">
        <v>73</v>
      </c>
      <c r="E140" s="156" t="s">
        <v>120</v>
      </c>
      <c r="F140" s="156" t="s">
        <v>174</v>
      </c>
      <c r="I140" s="148"/>
      <c r="J140" s="157">
        <f>BK140</f>
        <v>0</v>
      </c>
      <c r="L140" s="145"/>
      <c r="M140" s="150"/>
      <c r="N140" s="151"/>
      <c r="O140" s="151"/>
      <c r="P140" s="152">
        <f>P141</f>
        <v>0</v>
      </c>
      <c r="Q140" s="151"/>
      <c r="R140" s="152">
        <f>R141</f>
        <v>14.400355200000002</v>
      </c>
      <c r="S140" s="151"/>
      <c r="T140" s="153">
        <f>T141</f>
        <v>0</v>
      </c>
      <c r="AR140" s="146" t="s">
        <v>12</v>
      </c>
      <c r="AT140" s="154" t="s">
        <v>73</v>
      </c>
      <c r="AU140" s="154" t="s">
        <v>12</v>
      </c>
      <c r="AY140" s="146" t="s">
        <v>114</v>
      </c>
      <c r="BK140" s="155">
        <f>BK141</f>
        <v>0</v>
      </c>
    </row>
    <row r="141" spans="1:65" s="2" customFormat="1" ht="21.75" customHeight="1">
      <c r="A141" s="29"/>
      <c r="B141" s="158"/>
      <c r="C141" s="159" t="s">
        <v>7</v>
      </c>
      <c r="D141" s="159" t="s">
        <v>116</v>
      </c>
      <c r="E141" s="160" t="s">
        <v>175</v>
      </c>
      <c r="F141" s="161" t="s">
        <v>176</v>
      </c>
      <c r="G141" s="162" t="s">
        <v>119</v>
      </c>
      <c r="H141" s="163">
        <v>88.935000000000002</v>
      </c>
      <c r="I141" s="164"/>
      <c r="J141" s="163">
        <f>ROUND(I141*H141,3)</f>
        <v>0</v>
      </c>
      <c r="K141" s="165"/>
      <c r="L141" s="30"/>
      <c r="M141" s="166" t="s">
        <v>1</v>
      </c>
      <c r="N141" s="167" t="s">
        <v>40</v>
      </c>
      <c r="O141" s="55"/>
      <c r="P141" s="168">
        <f>O141*H141</f>
        <v>0</v>
      </c>
      <c r="Q141" s="168">
        <v>0.16192000000000001</v>
      </c>
      <c r="R141" s="168">
        <f>Q141*H141</f>
        <v>14.400355200000002</v>
      </c>
      <c r="S141" s="168">
        <v>0</v>
      </c>
      <c r="T141" s="169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0" t="s">
        <v>120</v>
      </c>
      <c r="AT141" s="170" t="s">
        <v>116</v>
      </c>
      <c r="AU141" s="170" t="s">
        <v>82</v>
      </c>
      <c r="AY141" s="14" t="s">
        <v>114</v>
      </c>
      <c r="BE141" s="171">
        <f>IF(N141="základná",J141,0)</f>
        <v>0</v>
      </c>
      <c r="BF141" s="171">
        <f>IF(N141="znížená",J141,0)</f>
        <v>0</v>
      </c>
      <c r="BG141" s="171">
        <f>IF(N141="zákl. prenesená",J141,0)</f>
        <v>0</v>
      </c>
      <c r="BH141" s="171">
        <f>IF(N141="zníž. prenesená",J141,0)</f>
        <v>0</v>
      </c>
      <c r="BI141" s="171">
        <f>IF(N141="nulová",J141,0)</f>
        <v>0</v>
      </c>
      <c r="BJ141" s="14" t="s">
        <v>82</v>
      </c>
      <c r="BK141" s="172">
        <f>ROUND(I141*H141,3)</f>
        <v>0</v>
      </c>
      <c r="BL141" s="14" t="s">
        <v>120</v>
      </c>
      <c r="BM141" s="170" t="s">
        <v>177</v>
      </c>
    </row>
    <row r="142" spans="1:65" s="12" customFormat="1" ht="22.9" customHeight="1">
      <c r="B142" s="145"/>
      <c r="D142" s="146" t="s">
        <v>73</v>
      </c>
      <c r="E142" s="156" t="s">
        <v>126</v>
      </c>
      <c r="F142" s="156" t="s">
        <v>178</v>
      </c>
      <c r="I142" s="148"/>
      <c r="J142" s="157">
        <f>BK142</f>
        <v>0</v>
      </c>
      <c r="L142" s="145"/>
      <c r="M142" s="150"/>
      <c r="N142" s="151"/>
      <c r="O142" s="151"/>
      <c r="P142" s="152">
        <f>SUM(P143:P153)</f>
        <v>0</v>
      </c>
      <c r="Q142" s="151"/>
      <c r="R142" s="152">
        <f>SUM(R143:R153)</f>
        <v>1164.2103765000002</v>
      </c>
      <c r="S142" s="151"/>
      <c r="T142" s="153">
        <f>SUM(T143:T153)</f>
        <v>0</v>
      </c>
      <c r="AR142" s="146" t="s">
        <v>12</v>
      </c>
      <c r="AT142" s="154" t="s">
        <v>73</v>
      </c>
      <c r="AU142" s="154" t="s">
        <v>12</v>
      </c>
      <c r="AY142" s="146" t="s">
        <v>114</v>
      </c>
      <c r="BK142" s="155">
        <f>SUM(BK143:BK153)</f>
        <v>0</v>
      </c>
    </row>
    <row r="143" spans="1:65" s="2" customFormat="1" ht="21.75" customHeight="1">
      <c r="A143" s="29"/>
      <c r="B143" s="158"/>
      <c r="C143" s="159" t="s">
        <v>179</v>
      </c>
      <c r="D143" s="159" t="s">
        <v>116</v>
      </c>
      <c r="E143" s="160" t="s">
        <v>180</v>
      </c>
      <c r="F143" s="161" t="s">
        <v>181</v>
      </c>
      <c r="G143" s="162" t="s">
        <v>119</v>
      </c>
      <c r="H143" s="163">
        <v>1317.54</v>
      </c>
      <c r="I143" s="164"/>
      <c r="J143" s="163">
        <f t="shared" ref="J143:J153" si="10">ROUND(I143*H143,3)</f>
        <v>0</v>
      </c>
      <c r="K143" s="165"/>
      <c r="L143" s="30"/>
      <c r="M143" s="166" t="s">
        <v>1</v>
      </c>
      <c r="N143" s="167" t="s">
        <v>40</v>
      </c>
      <c r="O143" s="55"/>
      <c r="P143" s="168">
        <f t="shared" ref="P143:P153" si="11">O143*H143</f>
        <v>0</v>
      </c>
      <c r="Q143" s="168">
        <v>0.37080000000000002</v>
      </c>
      <c r="R143" s="168">
        <f t="shared" ref="R143:R153" si="12">Q143*H143</f>
        <v>488.54383200000001</v>
      </c>
      <c r="S143" s="168">
        <v>0</v>
      </c>
      <c r="T143" s="169">
        <f t="shared" ref="T143:T153" si="13"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0" t="s">
        <v>120</v>
      </c>
      <c r="AT143" s="170" t="s">
        <v>116</v>
      </c>
      <c r="AU143" s="170" t="s">
        <v>82</v>
      </c>
      <c r="AY143" s="14" t="s">
        <v>114</v>
      </c>
      <c r="BE143" s="171">
        <f t="shared" ref="BE143:BE153" si="14">IF(N143="základná",J143,0)</f>
        <v>0</v>
      </c>
      <c r="BF143" s="171">
        <f t="shared" ref="BF143:BF153" si="15">IF(N143="znížená",J143,0)</f>
        <v>0</v>
      </c>
      <c r="BG143" s="171">
        <f t="shared" ref="BG143:BG153" si="16">IF(N143="zákl. prenesená",J143,0)</f>
        <v>0</v>
      </c>
      <c r="BH143" s="171">
        <f t="shared" ref="BH143:BH153" si="17">IF(N143="zníž. prenesená",J143,0)</f>
        <v>0</v>
      </c>
      <c r="BI143" s="171">
        <f t="shared" ref="BI143:BI153" si="18">IF(N143="nulová",J143,0)</f>
        <v>0</v>
      </c>
      <c r="BJ143" s="14" t="s">
        <v>82</v>
      </c>
      <c r="BK143" s="172">
        <f t="shared" ref="BK143:BK153" si="19">ROUND(I143*H143,3)</f>
        <v>0</v>
      </c>
      <c r="BL143" s="14" t="s">
        <v>120</v>
      </c>
      <c r="BM143" s="170" t="s">
        <v>182</v>
      </c>
    </row>
    <row r="144" spans="1:65" s="2" customFormat="1" ht="21.75" customHeight="1">
      <c r="A144" s="29"/>
      <c r="B144" s="158"/>
      <c r="C144" s="159" t="s">
        <v>183</v>
      </c>
      <c r="D144" s="159" t="s">
        <v>116</v>
      </c>
      <c r="E144" s="160" t="s">
        <v>184</v>
      </c>
      <c r="F144" s="161" t="s">
        <v>185</v>
      </c>
      <c r="G144" s="162" t="s">
        <v>119</v>
      </c>
      <c r="H144" s="163">
        <v>355.35</v>
      </c>
      <c r="I144" s="164"/>
      <c r="J144" s="163">
        <f t="shared" si="10"/>
        <v>0</v>
      </c>
      <c r="K144" s="165"/>
      <c r="L144" s="30"/>
      <c r="M144" s="166" t="s">
        <v>1</v>
      </c>
      <c r="N144" s="167" t="s">
        <v>40</v>
      </c>
      <c r="O144" s="55"/>
      <c r="P144" s="168">
        <f t="shared" si="11"/>
        <v>0</v>
      </c>
      <c r="Q144" s="168">
        <v>0.31628000000000001</v>
      </c>
      <c r="R144" s="168">
        <f t="shared" si="12"/>
        <v>112.39009800000001</v>
      </c>
      <c r="S144" s="168">
        <v>0</v>
      </c>
      <c r="T144" s="169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0" t="s">
        <v>120</v>
      </c>
      <c r="AT144" s="170" t="s">
        <v>116</v>
      </c>
      <c r="AU144" s="170" t="s">
        <v>82</v>
      </c>
      <c r="AY144" s="14" t="s">
        <v>114</v>
      </c>
      <c r="BE144" s="171">
        <f t="shared" si="14"/>
        <v>0</v>
      </c>
      <c r="BF144" s="171">
        <f t="shared" si="15"/>
        <v>0</v>
      </c>
      <c r="BG144" s="171">
        <f t="shared" si="16"/>
        <v>0</v>
      </c>
      <c r="BH144" s="171">
        <f t="shared" si="17"/>
        <v>0</v>
      </c>
      <c r="BI144" s="171">
        <f t="shared" si="18"/>
        <v>0</v>
      </c>
      <c r="BJ144" s="14" t="s">
        <v>82</v>
      </c>
      <c r="BK144" s="172">
        <f t="shared" si="19"/>
        <v>0</v>
      </c>
      <c r="BL144" s="14" t="s">
        <v>120</v>
      </c>
      <c r="BM144" s="170" t="s">
        <v>186</v>
      </c>
    </row>
    <row r="145" spans="1:65" s="2" customFormat="1" ht="33" customHeight="1">
      <c r="A145" s="29"/>
      <c r="B145" s="158"/>
      <c r="C145" s="159" t="s">
        <v>187</v>
      </c>
      <c r="D145" s="159" t="s">
        <v>116</v>
      </c>
      <c r="E145" s="160" t="s">
        <v>188</v>
      </c>
      <c r="F145" s="161" t="s">
        <v>189</v>
      </c>
      <c r="G145" s="162" t="s">
        <v>119</v>
      </c>
      <c r="H145" s="163">
        <v>355.35</v>
      </c>
      <c r="I145" s="164"/>
      <c r="J145" s="163">
        <f t="shared" si="10"/>
        <v>0</v>
      </c>
      <c r="K145" s="165"/>
      <c r="L145" s="30"/>
      <c r="M145" s="166" t="s">
        <v>1</v>
      </c>
      <c r="N145" s="167" t="s">
        <v>40</v>
      </c>
      <c r="O145" s="55"/>
      <c r="P145" s="168">
        <f t="shared" si="11"/>
        <v>0</v>
      </c>
      <c r="Q145" s="168">
        <v>0.42614000000000002</v>
      </c>
      <c r="R145" s="168">
        <f t="shared" si="12"/>
        <v>151.42884900000001</v>
      </c>
      <c r="S145" s="168">
        <v>0</v>
      </c>
      <c r="T145" s="169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0" t="s">
        <v>120</v>
      </c>
      <c r="AT145" s="170" t="s">
        <v>116</v>
      </c>
      <c r="AU145" s="170" t="s">
        <v>82</v>
      </c>
      <c r="AY145" s="14" t="s">
        <v>114</v>
      </c>
      <c r="BE145" s="171">
        <f t="shared" si="14"/>
        <v>0</v>
      </c>
      <c r="BF145" s="171">
        <f t="shared" si="15"/>
        <v>0</v>
      </c>
      <c r="BG145" s="171">
        <f t="shared" si="16"/>
        <v>0</v>
      </c>
      <c r="BH145" s="171">
        <f t="shared" si="17"/>
        <v>0</v>
      </c>
      <c r="BI145" s="171">
        <f t="shared" si="18"/>
        <v>0</v>
      </c>
      <c r="BJ145" s="14" t="s">
        <v>82</v>
      </c>
      <c r="BK145" s="172">
        <f t="shared" si="19"/>
        <v>0</v>
      </c>
      <c r="BL145" s="14" t="s">
        <v>120</v>
      </c>
      <c r="BM145" s="170" t="s">
        <v>190</v>
      </c>
    </row>
    <row r="146" spans="1:65" s="2" customFormat="1" ht="21.75" customHeight="1">
      <c r="A146" s="29"/>
      <c r="B146" s="158"/>
      <c r="C146" s="159" t="s">
        <v>191</v>
      </c>
      <c r="D146" s="159" t="s">
        <v>116</v>
      </c>
      <c r="E146" s="160" t="s">
        <v>192</v>
      </c>
      <c r="F146" s="161" t="s">
        <v>193</v>
      </c>
      <c r="G146" s="162" t="s">
        <v>119</v>
      </c>
      <c r="H146" s="163">
        <v>355.35</v>
      </c>
      <c r="I146" s="164"/>
      <c r="J146" s="163">
        <f t="shared" si="10"/>
        <v>0</v>
      </c>
      <c r="K146" s="165"/>
      <c r="L146" s="30"/>
      <c r="M146" s="166" t="s">
        <v>1</v>
      </c>
      <c r="N146" s="167" t="s">
        <v>40</v>
      </c>
      <c r="O146" s="55"/>
      <c r="P146" s="168">
        <f t="shared" si="11"/>
        <v>0</v>
      </c>
      <c r="Q146" s="168">
        <v>0.13188</v>
      </c>
      <c r="R146" s="168">
        <f t="shared" si="12"/>
        <v>46.863558000000005</v>
      </c>
      <c r="S146" s="168">
        <v>0</v>
      </c>
      <c r="T146" s="16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0" t="s">
        <v>120</v>
      </c>
      <c r="AT146" s="170" t="s">
        <v>116</v>
      </c>
      <c r="AU146" s="170" t="s">
        <v>82</v>
      </c>
      <c r="AY146" s="14" t="s">
        <v>114</v>
      </c>
      <c r="BE146" s="171">
        <f t="shared" si="14"/>
        <v>0</v>
      </c>
      <c r="BF146" s="171">
        <f t="shared" si="15"/>
        <v>0</v>
      </c>
      <c r="BG146" s="171">
        <f t="shared" si="16"/>
        <v>0</v>
      </c>
      <c r="BH146" s="171">
        <f t="shared" si="17"/>
        <v>0</v>
      </c>
      <c r="BI146" s="171">
        <f t="shared" si="18"/>
        <v>0</v>
      </c>
      <c r="BJ146" s="14" t="s">
        <v>82</v>
      </c>
      <c r="BK146" s="172">
        <f t="shared" si="19"/>
        <v>0</v>
      </c>
      <c r="BL146" s="14" t="s">
        <v>120</v>
      </c>
      <c r="BM146" s="170" t="s">
        <v>194</v>
      </c>
    </row>
    <row r="147" spans="1:65" s="2" customFormat="1" ht="33" customHeight="1">
      <c r="A147" s="29"/>
      <c r="B147" s="158"/>
      <c r="C147" s="159" t="s">
        <v>195</v>
      </c>
      <c r="D147" s="159" t="s">
        <v>116</v>
      </c>
      <c r="E147" s="160" t="s">
        <v>196</v>
      </c>
      <c r="F147" s="161" t="s">
        <v>197</v>
      </c>
      <c r="G147" s="162" t="s">
        <v>119</v>
      </c>
      <c r="H147" s="163">
        <v>355.35</v>
      </c>
      <c r="I147" s="164"/>
      <c r="J147" s="163">
        <f t="shared" si="10"/>
        <v>0</v>
      </c>
      <c r="K147" s="165"/>
      <c r="L147" s="30"/>
      <c r="M147" s="166" t="s">
        <v>1</v>
      </c>
      <c r="N147" s="167" t="s">
        <v>40</v>
      </c>
      <c r="O147" s="55"/>
      <c r="P147" s="168">
        <f t="shared" si="11"/>
        <v>0</v>
      </c>
      <c r="Q147" s="168">
        <v>7.5300000000000002E-3</v>
      </c>
      <c r="R147" s="168">
        <f t="shared" si="12"/>
        <v>2.6757855000000004</v>
      </c>
      <c r="S147" s="168">
        <v>0</v>
      </c>
      <c r="T147" s="16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0" t="s">
        <v>120</v>
      </c>
      <c r="AT147" s="170" t="s">
        <v>116</v>
      </c>
      <c r="AU147" s="170" t="s">
        <v>82</v>
      </c>
      <c r="AY147" s="14" t="s">
        <v>114</v>
      </c>
      <c r="BE147" s="171">
        <f t="shared" si="14"/>
        <v>0</v>
      </c>
      <c r="BF147" s="171">
        <f t="shared" si="15"/>
        <v>0</v>
      </c>
      <c r="BG147" s="171">
        <f t="shared" si="16"/>
        <v>0</v>
      </c>
      <c r="BH147" s="171">
        <f t="shared" si="17"/>
        <v>0</v>
      </c>
      <c r="BI147" s="171">
        <f t="shared" si="18"/>
        <v>0</v>
      </c>
      <c r="BJ147" s="14" t="s">
        <v>82</v>
      </c>
      <c r="BK147" s="172">
        <f t="shared" si="19"/>
        <v>0</v>
      </c>
      <c r="BL147" s="14" t="s">
        <v>120</v>
      </c>
      <c r="BM147" s="170" t="s">
        <v>198</v>
      </c>
    </row>
    <row r="148" spans="1:65" s="2" customFormat="1" ht="33" customHeight="1">
      <c r="A148" s="29"/>
      <c r="B148" s="158"/>
      <c r="C148" s="159" t="s">
        <v>199</v>
      </c>
      <c r="D148" s="159" t="s">
        <v>116</v>
      </c>
      <c r="E148" s="160" t="s">
        <v>200</v>
      </c>
      <c r="F148" s="161" t="s">
        <v>201</v>
      </c>
      <c r="G148" s="162" t="s">
        <v>119</v>
      </c>
      <c r="H148" s="163">
        <v>355.35</v>
      </c>
      <c r="I148" s="164"/>
      <c r="J148" s="163">
        <f t="shared" si="10"/>
        <v>0</v>
      </c>
      <c r="K148" s="165"/>
      <c r="L148" s="30"/>
      <c r="M148" s="166" t="s">
        <v>1</v>
      </c>
      <c r="N148" s="167" t="s">
        <v>40</v>
      </c>
      <c r="O148" s="55"/>
      <c r="P148" s="168">
        <f t="shared" si="11"/>
        <v>0</v>
      </c>
      <c r="Q148" s="168">
        <v>7.1000000000000002E-4</v>
      </c>
      <c r="R148" s="168">
        <f t="shared" si="12"/>
        <v>0.25229850000000004</v>
      </c>
      <c r="S148" s="168">
        <v>0</v>
      </c>
      <c r="T148" s="16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0" t="s">
        <v>120</v>
      </c>
      <c r="AT148" s="170" t="s">
        <v>116</v>
      </c>
      <c r="AU148" s="170" t="s">
        <v>82</v>
      </c>
      <c r="AY148" s="14" t="s">
        <v>114</v>
      </c>
      <c r="BE148" s="171">
        <f t="shared" si="14"/>
        <v>0</v>
      </c>
      <c r="BF148" s="171">
        <f t="shared" si="15"/>
        <v>0</v>
      </c>
      <c r="BG148" s="171">
        <f t="shared" si="16"/>
        <v>0</v>
      </c>
      <c r="BH148" s="171">
        <f t="shared" si="17"/>
        <v>0</v>
      </c>
      <c r="BI148" s="171">
        <f t="shared" si="18"/>
        <v>0</v>
      </c>
      <c r="BJ148" s="14" t="s">
        <v>82</v>
      </c>
      <c r="BK148" s="172">
        <f t="shared" si="19"/>
        <v>0</v>
      </c>
      <c r="BL148" s="14" t="s">
        <v>120</v>
      </c>
      <c r="BM148" s="170" t="s">
        <v>202</v>
      </c>
    </row>
    <row r="149" spans="1:65" s="2" customFormat="1" ht="21.75" customHeight="1">
      <c r="A149" s="29"/>
      <c r="B149" s="158"/>
      <c r="C149" s="159" t="s">
        <v>203</v>
      </c>
      <c r="D149" s="159" t="s">
        <v>116</v>
      </c>
      <c r="E149" s="160" t="s">
        <v>204</v>
      </c>
      <c r="F149" s="161" t="s">
        <v>205</v>
      </c>
      <c r="G149" s="162" t="s">
        <v>119</v>
      </c>
      <c r="H149" s="163">
        <v>355.35</v>
      </c>
      <c r="I149" s="164"/>
      <c r="J149" s="163">
        <f t="shared" si="10"/>
        <v>0</v>
      </c>
      <c r="K149" s="165"/>
      <c r="L149" s="30"/>
      <c r="M149" s="166" t="s">
        <v>1</v>
      </c>
      <c r="N149" s="167" t="s">
        <v>40</v>
      </c>
      <c r="O149" s="55"/>
      <c r="P149" s="168">
        <f t="shared" si="11"/>
        <v>0</v>
      </c>
      <c r="Q149" s="168">
        <v>0.10373</v>
      </c>
      <c r="R149" s="168">
        <f t="shared" si="12"/>
        <v>36.8604555</v>
      </c>
      <c r="S149" s="168">
        <v>0</v>
      </c>
      <c r="T149" s="16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0" t="s">
        <v>120</v>
      </c>
      <c r="AT149" s="170" t="s">
        <v>116</v>
      </c>
      <c r="AU149" s="170" t="s">
        <v>82</v>
      </c>
      <c r="AY149" s="14" t="s">
        <v>114</v>
      </c>
      <c r="BE149" s="171">
        <f t="shared" si="14"/>
        <v>0</v>
      </c>
      <c r="BF149" s="171">
        <f t="shared" si="15"/>
        <v>0</v>
      </c>
      <c r="BG149" s="171">
        <f t="shared" si="16"/>
        <v>0</v>
      </c>
      <c r="BH149" s="171">
        <f t="shared" si="17"/>
        <v>0</v>
      </c>
      <c r="BI149" s="171">
        <f t="shared" si="18"/>
        <v>0</v>
      </c>
      <c r="BJ149" s="14" t="s">
        <v>82</v>
      </c>
      <c r="BK149" s="172">
        <f t="shared" si="19"/>
        <v>0</v>
      </c>
      <c r="BL149" s="14" t="s">
        <v>120</v>
      </c>
      <c r="BM149" s="170" t="s">
        <v>206</v>
      </c>
    </row>
    <row r="150" spans="1:65" s="2" customFormat="1" ht="21.75" customHeight="1">
      <c r="A150" s="29"/>
      <c r="B150" s="158"/>
      <c r="C150" s="159" t="s">
        <v>207</v>
      </c>
      <c r="D150" s="159" t="s">
        <v>116</v>
      </c>
      <c r="E150" s="160" t="s">
        <v>208</v>
      </c>
      <c r="F150" s="161" t="s">
        <v>209</v>
      </c>
      <c r="G150" s="162" t="s">
        <v>119</v>
      </c>
      <c r="H150" s="163">
        <v>84.7</v>
      </c>
      <c r="I150" s="164"/>
      <c r="J150" s="163">
        <f t="shared" si="10"/>
        <v>0</v>
      </c>
      <c r="K150" s="165"/>
      <c r="L150" s="30"/>
      <c r="M150" s="166" t="s">
        <v>1</v>
      </c>
      <c r="N150" s="167" t="s">
        <v>40</v>
      </c>
      <c r="O150" s="55"/>
      <c r="P150" s="168">
        <f t="shared" si="11"/>
        <v>0</v>
      </c>
      <c r="Q150" s="168">
        <v>8.4000000000000005E-2</v>
      </c>
      <c r="R150" s="168">
        <f t="shared" si="12"/>
        <v>7.1148000000000007</v>
      </c>
      <c r="S150" s="168">
        <v>0</v>
      </c>
      <c r="T150" s="16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0" t="s">
        <v>120</v>
      </c>
      <c r="AT150" s="170" t="s">
        <v>116</v>
      </c>
      <c r="AU150" s="170" t="s">
        <v>82</v>
      </c>
      <c r="AY150" s="14" t="s">
        <v>114</v>
      </c>
      <c r="BE150" s="171">
        <f t="shared" si="14"/>
        <v>0</v>
      </c>
      <c r="BF150" s="171">
        <f t="shared" si="15"/>
        <v>0</v>
      </c>
      <c r="BG150" s="171">
        <f t="shared" si="16"/>
        <v>0</v>
      </c>
      <c r="BH150" s="171">
        <f t="shared" si="17"/>
        <v>0</v>
      </c>
      <c r="BI150" s="171">
        <f t="shared" si="18"/>
        <v>0</v>
      </c>
      <c r="BJ150" s="14" t="s">
        <v>82</v>
      </c>
      <c r="BK150" s="172">
        <f t="shared" si="19"/>
        <v>0</v>
      </c>
      <c r="BL150" s="14" t="s">
        <v>120</v>
      </c>
      <c r="BM150" s="170" t="s">
        <v>210</v>
      </c>
    </row>
    <row r="151" spans="1:65" s="2" customFormat="1" ht="16.5" customHeight="1">
      <c r="A151" s="29"/>
      <c r="B151" s="158"/>
      <c r="C151" s="173" t="s">
        <v>211</v>
      </c>
      <c r="D151" s="173" t="s">
        <v>165</v>
      </c>
      <c r="E151" s="174" t="s">
        <v>212</v>
      </c>
      <c r="F151" s="175" t="s">
        <v>213</v>
      </c>
      <c r="G151" s="176" t="s">
        <v>119</v>
      </c>
      <c r="H151" s="177">
        <v>88.935000000000002</v>
      </c>
      <c r="I151" s="178"/>
      <c r="J151" s="177">
        <f t="shared" si="10"/>
        <v>0</v>
      </c>
      <c r="K151" s="179"/>
      <c r="L151" s="180"/>
      <c r="M151" s="181" t="s">
        <v>1</v>
      </c>
      <c r="N151" s="182" t="s">
        <v>40</v>
      </c>
      <c r="O151" s="55"/>
      <c r="P151" s="168">
        <f t="shared" si="11"/>
        <v>0</v>
      </c>
      <c r="Q151" s="168">
        <v>0.184</v>
      </c>
      <c r="R151" s="168">
        <f t="shared" si="12"/>
        <v>16.364039999999999</v>
      </c>
      <c r="S151" s="168">
        <v>0</v>
      </c>
      <c r="T151" s="16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0" t="s">
        <v>139</v>
      </c>
      <c r="AT151" s="170" t="s">
        <v>165</v>
      </c>
      <c r="AU151" s="170" t="s">
        <v>82</v>
      </c>
      <c r="AY151" s="14" t="s">
        <v>114</v>
      </c>
      <c r="BE151" s="171">
        <f t="shared" si="14"/>
        <v>0</v>
      </c>
      <c r="BF151" s="171">
        <f t="shared" si="15"/>
        <v>0</v>
      </c>
      <c r="BG151" s="171">
        <f t="shared" si="16"/>
        <v>0</v>
      </c>
      <c r="BH151" s="171">
        <f t="shared" si="17"/>
        <v>0</v>
      </c>
      <c r="BI151" s="171">
        <f t="shared" si="18"/>
        <v>0</v>
      </c>
      <c r="BJ151" s="14" t="s">
        <v>82</v>
      </c>
      <c r="BK151" s="172">
        <f t="shared" si="19"/>
        <v>0</v>
      </c>
      <c r="BL151" s="14" t="s">
        <v>120</v>
      </c>
      <c r="BM151" s="170" t="s">
        <v>214</v>
      </c>
    </row>
    <row r="152" spans="1:65" s="2" customFormat="1" ht="33" customHeight="1">
      <c r="A152" s="29"/>
      <c r="B152" s="158"/>
      <c r="C152" s="159" t="s">
        <v>215</v>
      </c>
      <c r="D152" s="159" t="s">
        <v>116</v>
      </c>
      <c r="E152" s="160" t="s">
        <v>216</v>
      </c>
      <c r="F152" s="161" t="s">
        <v>217</v>
      </c>
      <c r="G152" s="162" t="s">
        <v>119</v>
      </c>
      <c r="H152" s="163">
        <v>1317.54</v>
      </c>
      <c r="I152" s="164"/>
      <c r="J152" s="163">
        <f t="shared" si="10"/>
        <v>0</v>
      </c>
      <c r="K152" s="165"/>
      <c r="L152" s="30"/>
      <c r="M152" s="166" t="s">
        <v>1</v>
      </c>
      <c r="N152" s="167" t="s">
        <v>40</v>
      </c>
      <c r="O152" s="55"/>
      <c r="P152" s="168">
        <f t="shared" si="11"/>
        <v>0</v>
      </c>
      <c r="Q152" s="168">
        <v>9.2499999999999999E-2</v>
      </c>
      <c r="R152" s="168">
        <f t="shared" si="12"/>
        <v>121.87245</v>
      </c>
      <c r="S152" s="168">
        <v>0</v>
      </c>
      <c r="T152" s="16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0" t="s">
        <v>120</v>
      </c>
      <c r="AT152" s="170" t="s">
        <v>116</v>
      </c>
      <c r="AU152" s="170" t="s">
        <v>82</v>
      </c>
      <c r="AY152" s="14" t="s">
        <v>114</v>
      </c>
      <c r="BE152" s="171">
        <f t="shared" si="14"/>
        <v>0</v>
      </c>
      <c r="BF152" s="171">
        <f t="shared" si="15"/>
        <v>0</v>
      </c>
      <c r="BG152" s="171">
        <f t="shared" si="16"/>
        <v>0</v>
      </c>
      <c r="BH152" s="171">
        <f t="shared" si="17"/>
        <v>0</v>
      </c>
      <c r="BI152" s="171">
        <f t="shared" si="18"/>
        <v>0</v>
      </c>
      <c r="BJ152" s="14" t="s">
        <v>82</v>
      </c>
      <c r="BK152" s="172">
        <f t="shared" si="19"/>
        <v>0</v>
      </c>
      <c r="BL152" s="14" t="s">
        <v>120</v>
      </c>
      <c r="BM152" s="170" t="s">
        <v>218</v>
      </c>
    </row>
    <row r="153" spans="1:65" s="2" customFormat="1" ht="21.75" customHeight="1">
      <c r="A153" s="29"/>
      <c r="B153" s="158"/>
      <c r="C153" s="173" t="s">
        <v>219</v>
      </c>
      <c r="D153" s="173" t="s">
        <v>165</v>
      </c>
      <c r="E153" s="174" t="s">
        <v>220</v>
      </c>
      <c r="F153" s="175" t="s">
        <v>221</v>
      </c>
      <c r="G153" s="176" t="s">
        <v>119</v>
      </c>
      <c r="H153" s="177">
        <v>1383.4169999999999</v>
      </c>
      <c r="I153" s="178"/>
      <c r="J153" s="177">
        <f t="shared" si="10"/>
        <v>0</v>
      </c>
      <c r="K153" s="179"/>
      <c r="L153" s="180"/>
      <c r="M153" s="181" t="s">
        <v>1</v>
      </c>
      <c r="N153" s="182" t="s">
        <v>40</v>
      </c>
      <c r="O153" s="55"/>
      <c r="P153" s="168">
        <f t="shared" si="11"/>
        <v>0</v>
      </c>
      <c r="Q153" s="168">
        <v>0.13</v>
      </c>
      <c r="R153" s="168">
        <f t="shared" si="12"/>
        <v>179.84421</v>
      </c>
      <c r="S153" s="168">
        <v>0</v>
      </c>
      <c r="T153" s="16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0" t="s">
        <v>139</v>
      </c>
      <c r="AT153" s="170" t="s">
        <v>165</v>
      </c>
      <c r="AU153" s="170" t="s">
        <v>82</v>
      </c>
      <c r="AY153" s="14" t="s">
        <v>114</v>
      </c>
      <c r="BE153" s="171">
        <f t="shared" si="14"/>
        <v>0</v>
      </c>
      <c r="BF153" s="171">
        <f t="shared" si="15"/>
        <v>0</v>
      </c>
      <c r="BG153" s="171">
        <f t="shared" si="16"/>
        <v>0</v>
      </c>
      <c r="BH153" s="171">
        <f t="shared" si="17"/>
        <v>0</v>
      </c>
      <c r="BI153" s="171">
        <f t="shared" si="18"/>
        <v>0</v>
      </c>
      <c r="BJ153" s="14" t="s">
        <v>82</v>
      </c>
      <c r="BK153" s="172">
        <f t="shared" si="19"/>
        <v>0</v>
      </c>
      <c r="BL153" s="14" t="s">
        <v>120</v>
      </c>
      <c r="BM153" s="170" t="s">
        <v>222</v>
      </c>
    </row>
    <row r="154" spans="1:65" s="12" customFormat="1" ht="22.9" customHeight="1">
      <c r="B154" s="145"/>
      <c r="D154" s="146" t="s">
        <v>73</v>
      </c>
      <c r="E154" s="156" t="s">
        <v>139</v>
      </c>
      <c r="F154" s="156" t="s">
        <v>223</v>
      </c>
      <c r="I154" s="148"/>
      <c r="J154" s="157">
        <f>BK154</f>
        <v>0</v>
      </c>
      <c r="L154" s="145"/>
      <c r="M154" s="150"/>
      <c r="N154" s="151"/>
      <c r="O154" s="151"/>
      <c r="P154" s="152">
        <v>0</v>
      </c>
      <c r="Q154" s="151"/>
      <c r="R154" s="152">
        <v>0</v>
      </c>
      <c r="S154" s="151"/>
      <c r="T154" s="153">
        <v>0</v>
      </c>
      <c r="AR154" s="146" t="s">
        <v>12</v>
      </c>
      <c r="AT154" s="154" t="s">
        <v>73</v>
      </c>
      <c r="AU154" s="154" t="s">
        <v>12</v>
      </c>
      <c r="AY154" s="146" t="s">
        <v>114</v>
      </c>
      <c r="BK154" s="155">
        <v>0</v>
      </c>
    </row>
    <row r="155" spans="1:65" s="12" customFormat="1" ht="22.9" customHeight="1">
      <c r="B155" s="145"/>
      <c r="D155" s="146" t="s">
        <v>73</v>
      </c>
      <c r="E155" s="156" t="s">
        <v>143</v>
      </c>
      <c r="F155" s="156" t="s">
        <v>224</v>
      </c>
      <c r="I155" s="148"/>
      <c r="J155" s="157">
        <f>BK155</f>
        <v>0</v>
      </c>
      <c r="L155" s="145"/>
      <c r="M155" s="150"/>
      <c r="N155" s="151"/>
      <c r="O155" s="151"/>
      <c r="P155" s="152">
        <f>SUM(P156:P164)</f>
        <v>0</v>
      </c>
      <c r="Q155" s="151"/>
      <c r="R155" s="152">
        <f>SUM(R156:R164)</f>
        <v>166.91728000000001</v>
      </c>
      <c r="S155" s="151"/>
      <c r="T155" s="153">
        <f>SUM(T156:T164)</f>
        <v>0</v>
      </c>
      <c r="AR155" s="146" t="s">
        <v>12</v>
      </c>
      <c r="AT155" s="154" t="s">
        <v>73</v>
      </c>
      <c r="AU155" s="154" t="s">
        <v>12</v>
      </c>
      <c r="AY155" s="146" t="s">
        <v>114</v>
      </c>
      <c r="BK155" s="155">
        <f>SUM(BK156:BK164)</f>
        <v>0</v>
      </c>
    </row>
    <row r="156" spans="1:65" s="2" customFormat="1" ht="33" customHeight="1">
      <c r="A156" s="29"/>
      <c r="B156" s="158"/>
      <c r="C156" s="159" t="s">
        <v>225</v>
      </c>
      <c r="D156" s="159" t="s">
        <v>116</v>
      </c>
      <c r="E156" s="160" t="s">
        <v>226</v>
      </c>
      <c r="F156" s="161" t="s">
        <v>227</v>
      </c>
      <c r="G156" s="162" t="s">
        <v>228</v>
      </c>
      <c r="H156" s="163">
        <v>1067</v>
      </c>
      <c r="I156" s="164"/>
      <c r="J156" s="163">
        <f t="shared" ref="J156:J164" si="20">ROUND(I156*H156,3)</f>
        <v>0</v>
      </c>
      <c r="K156" s="165"/>
      <c r="L156" s="30"/>
      <c r="M156" s="166" t="s">
        <v>1</v>
      </c>
      <c r="N156" s="167" t="s">
        <v>40</v>
      </c>
      <c r="O156" s="55"/>
      <c r="P156" s="168">
        <f t="shared" ref="P156:P164" si="21">O156*H156</f>
        <v>0</v>
      </c>
      <c r="Q156" s="168">
        <v>9.7930000000000003E-2</v>
      </c>
      <c r="R156" s="168">
        <f t="shared" ref="R156:R164" si="22">Q156*H156</f>
        <v>104.49131</v>
      </c>
      <c r="S156" s="168">
        <v>0</v>
      </c>
      <c r="T156" s="169">
        <f t="shared" ref="T156:T164" si="23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0" t="s">
        <v>120</v>
      </c>
      <c r="AT156" s="170" t="s">
        <v>116</v>
      </c>
      <c r="AU156" s="170" t="s">
        <v>82</v>
      </c>
      <c r="AY156" s="14" t="s">
        <v>114</v>
      </c>
      <c r="BE156" s="171">
        <f t="shared" ref="BE156:BE164" si="24">IF(N156="základná",J156,0)</f>
        <v>0</v>
      </c>
      <c r="BF156" s="171">
        <f t="shared" ref="BF156:BF164" si="25">IF(N156="znížená",J156,0)</f>
        <v>0</v>
      </c>
      <c r="BG156" s="171">
        <f t="shared" ref="BG156:BG164" si="26">IF(N156="zákl. prenesená",J156,0)</f>
        <v>0</v>
      </c>
      <c r="BH156" s="171">
        <f t="shared" ref="BH156:BH164" si="27">IF(N156="zníž. prenesená",J156,0)</f>
        <v>0</v>
      </c>
      <c r="BI156" s="171">
        <f t="shared" ref="BI156:BI164" si="28">IF(N156="nulová",J156,0)</f>
        <v>0</v>
      </c>
      <c r="BJ156" s="14" t="s">
        <v>82</v>
      </c>
      <c r="BK156" s="172">
        <f t="shared" ref="BK156:BK164" si="29">ROUND(I156*H156,3)</f>
        <v>0</v>
      </c>
      <c r="BL156" s="14" t="s">
        <v>120</v>
      </c>
      <c r="BM156" s="170" t="s">
        <v>229</v>
      </c>
    </row>
    <row r="157" spans="1:65" s="2" customFormat="1" ht="16.5" customHeight="1">
      <c r="A157" s="29"/>
      <c r="B157" s="158"/>
      <c r="C157" s="173" t="s">
        <v>230</v>
      </c>
      <c r="D157" s="173" t="s">
        <v>165</v>
      </c>
      <c r="E157" s="174" t="s">
        <v>231</v>
      </c>
      <c r="F157" s="175" t="s">
        <v>232</v>
      </c>
      <c r="G157" s="176" t="s">
        <v>233</v>
      </c>
      <c r="H157" s="177">
        <v>1120.3499999999999</v>
      </c>
      <c r="I157" s="178"/>
      <c r="J157" s="177">
        <f t="shared" si="20"/>
        <v>0</v>
      </c>
      <c r="K157" s="179"/>
      <c r="L157" s="180"/>
      <c r="M157" s="181" t="s">
        <v>1</v>
      </c>
      <c r="N157" s="182" t="s">
        <v>40</v>
      </c>
      <c r="O157" s="55"/>
      <c r="P157" s="168">
        <f t="shared" si="21"/>
        <v>0</v>
      </c>
      <c r="Q157" s="168">
        <v>2.3E-2</v>
      </c>
      <c r="R157" s="168">
        <f t="shared" si="22"/>
        <v>25.768049999999999</v>
      </c>
      <c r="S157" s="168">
        <v>0</v>
      </c>
      <c r="T157" s="169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0" t="s">
        <v>139</v>
      </c>
      <c r="AT157" s="170" t="s">
        <v>165</v>
      </c>
      <c r="AU157" s="170" t="s">
        <v>82</v>
      </c>
      <c r="AY157" s="14" t="s">
        <v>114</v>
      </c>
      <c r="BE157" s="171">
        <f t="shared" si="24"/>
        <v>0</v>
      </c>
      <c r="BF157" s="171">
        <f t="shared" si="25"/>
        <v>0</v>
      </c>
      <c r="BG157" s="171">
        <f t="shared" si="26"/>
        <v>0</v>
      </c>
      <c r="BH157" s="171">
        <f t="shared" si="27"/>
        <v>0</v>
      </c>
      <c r="BI157" s="171">
        <f t="shared" si="28"/>
        <v>0</v>
      </c>
      <c r="BJ157" s="14" t="s">
        <v>82</v>
      </c>
      <c r="BK157" s="172">
        <f t="shared" si="29"/>
        <v>0</v>
      </c>
      <c r="BL157" s="14" t="s">
        <v>120</v>
      </c>
      <c r="BM157" s="170" t="s">
        <v>234</v>
      </c>
    </row>
    <row r="158" spans="1:65" s="2" customFormat="1" ht="21.75" customHeight="1">
      <c r="A158" s="29"/>
      <c r="B158" s="158"/>
      <c r="C158" s="159" t="s">
        <v>235</v>
      </c>
      <c r="D158" s="159" t="s">
        <v>116</v>
      </c>
      <c r="E158" s="160" t="s">
        <v>236</v>
      </c>
      <c r="F158" s="161" t="s">
        <v>237</v>
      </c>
      <c r="G158" s="162" t="s">
        <v>228</v>
      </c>
      <c r="H158" s="163">
        <v>49</v>
      </c>
      <c r="I158" s="164"/>
      <c r="J158" s="163">
        <f t="shared" si="20"/>
        <v>0</v>
      </c>
      <c r="K158" s="165"/>
      <c r="L158" s="30"/>
      <c r="M158" s="166" t="s">
        <v>1</v>
      </c>
      <c r="N158" s="167" t="s">
        <v>40</v>
      </c>
      <c r="O158" s="55"/>
      <c r="P158" s="168">
        <f t="shared" si="21"/>
        <v>0</v>
      </c>
      <c r="Q158" s="168">
        <v>0.12584000000000001</v>
      </c>
      <c r="R158" s="168">
        <f t="shared" si="22"/>
        <v>6.1661600000000005</v>
      </c>
      <c r="S158" s="168">
        <v>0</v>
      </c>
      <c r="T158" s="169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0" t="s">
        <v>120</v>
      </c>
      <c r="AT158" s="170" t="s">
        <v>116</v>
      </c>
      <c r="AU158" s="170" t="s">
        <v>82</v>
      </c>
      <c r="AY158" s="14" t="s">
        <v>114</v>
      </c>
      <c r="BE158" s="171">
        <f t="shared" si="24"/>
        <v>0</v>
      </c>
      <c r="BF158" s="171">
        <f t="shared" si="25"/>
        <v>0</v>
      </c>
      <c r="BG158" s="171">
        <f t="shared" si="26"/>
        <v>0</v>
      </c>
      <c r="BH158" s="171">
        <f t="shared" si="27"/>
        <v>0</v>
      </c>
      <c r="BI158" s="171">
        <f t="shared" si="28"/>
        <v>0</v>
      </c>
      <c r="BJ158" s="14" t="s">
        <v>82</v>
      </c>
      <c r="BK158" s="172">
        <f t="shared" si="29"/>
        <v>0</v>
      </c>
      <c r="BL158" s="14" t="s">
        <v>120</v>
      </c>
      <c r="BM158" s="170" t="s">
        <v>238</v>
      </c>
    </row>
    <row r="159" spans="1:65" s="2" customFormat="1" ht="16.5" customHeight="1">
      <c r="A159" s="29"/>
      <c r="B159" s="158"/>
      <c r="C159" s="173" t="s">
        <v>239</v>
      </c>
      <c r="D159" s="173" t="s">
        <v>165</v>
      </c>
      <c r="E159" s="174" t="s">
        <v>240</v>
      </c>
      <c r="F159" s="175" t="s">
        <v>241</v>
      </c>
      <c r="G159" s="176" t="s">
        <v>233</v>
      </c>
      <c r="H159" s="177">
        <v>51.45</v>
      </c>
      <c r="I159" s="178"/>
      <c r="J159" s="177">
        <f t="shared" si="20"/>
        <v>0</v>
      </c>
      <c r="K159" s="179"/>
      <c r="L159" s="180"/>
      <c r="M159" s="181" t="s">
        <v>1</v>
      </c>
      <c r="N159" s="182" t="s">
        <v>40</v>
      </c>
      <c r="O159" s="55"/>
      <c r="P159" s="168">
        <f t="shared" si="21"/>
        <v>0</v>
      </c>
      <c r="Q159" s="168">
        <v>4.8000000000000001E-2</v>
      </c>
      <c r="R159" s="168">
        <f t="shared" si="22"/>
        <v>2.4696000000000002</v>
      </c>
      <c r="S159" s="168">
        <v>0</v>
      </c>
      <c r="T159" s="169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0" t="s">
        <v>139</v>
      </c>
      <c r="AT159" s="170" t="s">
        <v>165</v>
      </c>
      <c r="AU159" s="170" t="s">
        <v>82</v>
      </c>
      <c r="AY159" s="14" t="s">
        <v>114</v>
      </c>
      <c r="BE159" s="171">
        <f t="shared" si="24"/>
        <v>0</v>
      </c>
      <c r="BF159" s="171">
        <f t="shared" si="25"/>
        <v>0</v>
      </c>
      <c r="BG159" s="171">
        <f t="shared" si="26"/>
        <v>0</v>
      </c>
      <c r="BH159" s="171">
        <f t="shared" si="27"/>
        <v>0</v>
      </c>
      <c r="BI159" s="171">
        <f t="shared" si="28"/>
        <v>0</v>
      </c>
      <c r="BJ159" s="14" t="s">
        <v>82</v>
      </c>
      <c r="BK159" s="172">
        <f t="shared" si="29"/>
        <v>0</v>
      </c>
      <c r="BL159" s="14" t="s">
        <v>120</v>
      </c>
      <c r="BM159" s="170" t="s">
        <v>242</v>
      </c>
    </row>
    <row r="160" spans="1:65" s="2" customFormat="1" ht="21.75" customHeight="1">
      <c r="A160" s="29"/>
      <c r="B160" s="158"/>
      <c r="C160" s="159" t="s">
        <v>243</v>
      </c>
      <c r="D160" s="159" t="s">
        <v>116</v>
      </c>
      <c r="E160" s="160" t="s">
        <v>244</v>
      </c>
      <c r="F160" s="161" t="s">
        <v>245</v>
      </c>
      <c r="G160" s="162" t="s">
        <v>228</v>
      </c>
      <c r="H160" s="163">
        <v>159</v>
      </c>
      <c r="I160" s="164"/>
      <c r="J160" s="163">
        <f t="shared" si="20"/>
        <v>0</v>
      </c>
      <c r="K160" s="165"/>
      <c r="L160" s="30"/>
      <c r="M160" s="166" t="s">
        <v>1</v>
      </c>
      <c r="N160" s="167" t="s">
        <v>40</v>
      </c>
      <c r="O160" s="55"/>
      <c r="P160" s="168">
        <f t="shared" si="21"/>
        <v>0</v>
      </c>
      <c r="Q160" s="168">
        <v>0.12584000000000001</v>
      </c>
      <c r="R160" s="168">
        <f t="shared" si="22"/>
        <v>20.008560000000003</v>
      </c>
      <c r="S160" s="168">
        <v>0</v>
      </c>
      <c r="T160" s="169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0" t="s">
        <v>120</v>
      </c>
      <c r="AT160" s="170" t="s">
        <v>116</v>
      </c>
      <c r="AU160" s="170" t="s">
        <v>82</v>
      </c>
      <c r="AY160" s="14" t="s">
        <v>114</v>
      </c>
      <c r="BE160" s="171">
        <f t="shared" si="24"/>
        <v>0</v>
      </c>
      <c r="BF160" s="171">
        <f t="shared" si="25"/>
        <v>0</v>
      </c>
      <c r="BG160" s="171">
        <f t="shared" si="26"/>
        <v>0</v>
      </c>
      <c r="BH160" s="171">
        <f t="shared" si="27"/>
        <v>0</v>
      </c>
      <c r="BI160" s="171">
        <f t="shared" si="28"/>
        <v>0</v>
      </c>
      <c r="BJ160" s="14" t="s">
        <v>82</v>
      </c>
      <c r="BK160" s="172">
        <f t="shared" si="29"/>
        <v>0</v>
      </c>
      <c r="BL160" s="14" t="s">
        <v>120</v>
      </c>
      <c r="BM160" s="170" t="s">
        <v>246</v>
      </c>
    </row>
    <row r="161" spans="1:65" s="2" customFormat="1" ht="16.5" customHeight="1">
      <c r="A161" s="29"/>
      <c r="B161" s="158"/>
      <c r="C161" s="173" t="s">
        <v>247</v>
      </c>
      <c r="D161" s="173" t="s">
        <v>165</v>
      </c>
      <c r="E161" s="174" t="s">
        <v>248</v>
      </c>
      <c r="F161" s="175" t="s">
        <v>249</v>
      </c>
      <c r="G161" s="176" t="s">
        <v>233</v>
      </c>
      <c r="H161" s="177">
        <v>166.95</v>
      </c>
      <c r="I161" s="178"/>
      <c r="J161" s="177">
        <f t="shared" si="20"/>
        <v>0</v>
      </c>
      <c r="K161" s="179"/>
      <c r="L161" s="180"/>
      <c r="M161" s="181" t="s">
        <v>1</v>
      </c>
      <c r="N161" s="182" t="s">
        <v>40</v>
      </c>
      <c r="O161" s="55"/>
      <c r="P161" s="168">
        <f t="shared" si="21"/>
        <v>0</v>
      </c>
      <c r="Q161" s="168">
        <v>4.8000000000000001E-2</v>
      </c>
      <c r="R161" s="168">
        <f t="shared" si="22"/>
        <v>8.0136000000000003</v>
      </c>
      <c r="S161" s="168">
        <v>0</v>
      </c>
      <c r="T161" s="169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0" t="s">
        <v>139</v>
      </c>
      <c r="AT161" s="170" t="s">
        <v>165</v>
      </c>
      <c r="AU161" s="170" t="s">
        <v>82</v>
      </c>
      <c r="AY161" s="14" t="s">
        <v>114</v>
      </c>
      <c r="BE161" s="171">
        <f t="shared" si="24"/>
        <v>0</v>
      </c>
      <c r="BF161" s="171">
        <f t="shared" si="25"/>
        <v>0</v>
      </c>
      <c r="BG161" s="171">
        <f t="shared" si="26"/>
        <v>0</v>
      </c>
      <c r="BH161" s="171">
        <f t="shared" si="27"/>
        <v>0</v>
      </c>
      <c r="BI161" s="171">
        <f t="shared" si="28"/>
        <v>0</v>
      </c>
      <c r="BJ161" s="14" t="s">
        <v>82</v>
      </c>
      <c r="BK161" s="172">
        <f t="shared" si="29"/>
        <v>0</v>
      </c>
      <c r="BL161" s="14" t="s">
        <v>120</v>
      </c>
      <c r="BM161" s="170" t="s">
        <v>250</v>
      </c>
    </row>
    <row r="162" spans="1:65" s="2" customFormat="1" ht="21.75" customHeight="1">
      <c r="A162" s="29"/>
      <c r="B162" s="158"/>
      <c r="C162" s="159" t="s">
        <v>251</v>
      </c>
      <c r="D162" s="159" t="s">
        <v>116</v>
      </c>
      <c r="E162" s="160" t="s">
        <v>252</v>
      </c>
      <c r="F162" s="161" t="s">
        <v>253</v>
      </c>
      <c r="G162" s="162" t="s">
        <v>154</v>
      </c>
      <c r="H162" s="163">
        <v>710.53099999999995</v>
      </c>
      <c r="I162" s="164"/>
      <c r="J162" s="163">
        <f t="shared" si="20"/>
        <v>0</v>
      </c>
      <c r="K162" s="165"/>
      <c r="L162" s="30"/>
      <c r="M162" s="166" t="s">
        <v>1</v>
      </c>
      <c r="N162" s="167" t="s">
        <v>40</v>
      </c>
      <c r="O162" s="55"/>
      <c r="P162" s="168">
        <f t="shared" si="21"/>
        <v>0</v>
      </c>
      <c r="Q162" s="168">
        <v>0</v>
      </c>
      <c r="R162" s="168">
        <f t="shared" si="22"/>
        <v>0</v>
      </c>
      <c r="S162" s="168">
        <v>0</v>
      </c>
      <c r="T162" s="169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0" t="s">
        <v>120</v>
      </c>
      <c r="AT162" s="170" t="s">
        <v>116</v>
      </c>
      <c r="AU162" s="170" t="s">
        <v>82</v>
      </c>
      <c r="AY162" s="14" t="s">
        <v>114</v>
      </c>
      <c r="BE162" s="171">
        <f t="shared" si="24"/>
        <v>0</v>
      </c>
      <c r="BF162" s="171">
        <f t="shared" si="25"/>
        <v>0</v>
      </c>
      <c r="BG162" s="171">
        <f t="shared" si="26"/>
        <v>0</v>
      </c>
      <c r="BH162" s="171">
        <f t="shared" si="27"/>
        <v>0</v>
      </c>
      <c r="BI162" s="171">
        <f t="shared" si="28"/>
        <v>0</v>
      </c>
      <c r="BJ162" s="14" t="s">
        <v>82</v>
      </c>
      <c r="BK162" s="172">
        <f t="shared" si="29"/>
        <v>0</v>
      </c>
      <c r="BL162" s="14" t="s">
        <v>120</v>
      </c>
      <c r="BM162" s="170" t="s">
        <v>254</v>
      </c>
    </row>
    <row r="163" spans="1:65" s="2" customFormat="1" ht="21.75" customHeight="1">
      <c r="A163" s="29"/>
      <c r="B163" s="158"/>
      <c r="C163" s="159" t="s">
        <v>255</v>
      </c>
      <c r="D163" s="159" t="s">
        <v>116</v>
      </c>
      <c r="E163" s="160" t="s">
        <v>256</v>
      </c>
      <c r="F163" s="161" t="s">
        <v>257</v>
      </c>
      <c r="G163" s="162" t="s">
        <v>154</v>
      </c>
      <c r="H163" s="163">
        <v>710.53099999999995</v>
      </c>
      <c r="I163" s="164"/>
      <c r="J163" s="163">
        <f t="shared" si="20"/>
        <v>0</v>
      </c>
      <c r="K163" s="165"/>
      <c r="L163" s="30"/>
      <c r="M163" s="166" t="s">
        <v>1</v>
      </c>
      <c r="N163" s="167" t="s">
        <v>40</v>
      </c>
      <c r="O163" s="55"/>
      <c r="P163" s="168">
        <f t="shared" si="21"/>
        <v>0</v>
      </c>
      <c r="Q163" s="168">
        <v>0</v>
      </c>
      <c r="R163" s="168">
        <f t="shared" si="22"/>
        <v>0</v>
      </c>
      <c r="S163" s="168">
        <v>0</v>
      </c>
      <c r="T163" s="169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0" t="s">
        <v>120</v>
      </c>
      <c r="AT163" s="170" t="s">
        <v>116</v>
      </c>
      <c r="AU163" s="170" t="s">
        <v>82</v>
      </c>
      <c r="AY163" s="14" t="s">
        <v>114</v>
      </c>
      <c r="BE163" s="171">
        <f t="shared" si="24"/>
        <v>0</v>
      </c>
      <c r="BF163" s="171">
        <f t="shared" si="25"/>
        <v>0</v>
      </c>
      <c r="BG163" s="171">
        <f t="shared" si="26"/>
        <v>0</v>
      </c>
      <c r="BH163" s="171">
        <f t="shared" si="27"/>
        <v>0</v>
      </c>
      <c r="BI163" s="171">
        <f t="shared" si="28"/>
        <v>0</v>
      </c>
      <c r="BJ163" s="14" t="s">
        <v>82</v>
      </c>
      <c r="BK163" s="172">
        <f t="shared" si="29"/>
        <v>0</v>
      </c>
      <c r="BL163" s="14" t="s">
        <v>120</v>
      </c>
      <c r="BM163" s="170" t="s">
        <v>258</v>
      </c>
    </row>
    <row r="164" spans="1:65" s="2" customFormat="1" ht="21.75" customHeight="1">
      <c r="A164" s="29"/>
      <c r="B164" s="158"/>
      <c r="C164" s="159" t="s">
        <v>259</v>
      </c>
      <c r="D164" s="159" t="s">
        <v>116</v>
      </c>
      <c r="E164" s="160" t="s">
        <v>260</v>
      </c>
      <c r="F164" s="161" t="s">
        <v>261</v>
      </c>
      <c r="G164" s="162" t="s">
        <v>154</v>
      </c>
      <c r="H164" s="163">
        <v>710.53099999999995</v>
      </c>
      <c r="I164" s="164"/>
      <c r="J164" s="163">
        <f t="shared" si="20"/>
        <v>0</v>
      </c>
      <c r="K164" s="165"/>
      <c r="L164" s="30"/>
      <c r="M164" s="183" t="s">
        <v>1</v>
      </c>
      <c r="N164" s="184" t="s">
        <v>40</v>
      </c>
      <c r="O164" s="185"/>
      <c r="P164" s="186">
        <f t="shared" si="21"/>
        <v>0</v>
      </c>
      <c r="Q164" s="186">
        <v>0</v>
      </c>
      <c r="R164" s="186">
        <f t="shared" si="22"/>
        <v>0</v>
      </c>
      <c r="S164" s="186">
        <v>0</v>
      </c>
      <c r="T164" s="187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0" t="s">
        <v>120</v>
      </c>
      <c r="AT164" s="170" t="s">
        <v>116</v>
      </c>
      <c r="AU164" s="170" t="s">
        <v>82</v>
      </c>
      <c r="AY164" s="14" t="s">
        <v>114</v>
      </c>
      <c r="BE164" s="171">
        <f t="shared" si="24"/>
        <v>0</v>
      </c>
      <c r="BF164" s="171">
        <f t="shared" si="25"/>
        <v>0</v>
      </c>
      <c r="BG164" s="171">
        <f t="shared" si="26"/>
        <v>0</v>
      </c>
      <c r="BH164" s="171">
        <f t="shared" si="27"/>
        <v>0</v>
      </c>
      <c r="BI164" s="171">
        <f t="shared" si="28"/>
        <v>0</v>
      </c>
      <c r="BJ164" s="14" t="s">
        <v>82</v>
      </c>
      <c r="BK164" s="172">
        <f t="shared" si="29"/>
        <v>0</v>
      </c>
      <c r="BL164" s="14" t="s">
        <v>120</v>
      </c>
      <c r="BM164" s="170" t="s">
        <v>262</v>
      </c>
    </row>
    <row r="165" spans="1:65" s="2" customFormat="1" ht="6.95" customHeight="1">
      <c r="A165" s="29"/>
      <c r="B165" s="44"/>
      <c r="C165" s="45"/>
      <c r="D165" s="45"/>
      <c r="E165" s="45"/>
      <c r="F165" s="45"/>
      <c r="G165" s="45"/>
      <c r="H165" s="45"/>
      <c r="I165" s="117"/>
      <c r="J165" s="45"/>
      <c r="K165" s="45"/>
      <c r="L165" s="30"/>
      <c r="M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</row>
  </sheetData>
  <autoFilter ref="C122:K164" xr:uid="{00000000-0009-0000-0000-000001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56"/>
  <sheetViews>
    <sheetView showGridLines="0" tabSelected="1" topLeftCell="A192" workbookViewId="0">
      <selection activeCell="J12" sqref="J1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188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4" t="s">
        <v>84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85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14</v>
      </c>
      <c r="I6" s="90"/>
      <c r="L6" s="17"/>
    </row>
    <row r="7" spans="1:46" s="1" customFormat="1" ht="23.25" customHeight="1">
      <c r="B7" s="17"/>
      <c r="E7" s="228" t="str">
        <f>'Rekapitulácia stavby'!K6</f>
        <v>Rekonštrukcia a dobudovanie chodníkov za účelom zlepšenia dostupnosti služieb v obci Vojčice</v>
      </c>
      <c r="F7" s="229"/>
      <c r="G7" s="229"/>
      <c r="H7" s="229"/>
      <c r="I7" s="90"/>
      <c r="L7" s="17"/>
    </row>
    <row r="8" spans="1:46" s="2" customFormat="1" ht="12" customHeight="1">
      <c r="A8" s="29"/>
      <c r="B8" s="30"/>
      <c r="C8" s="29"/>
      <c r="D8" s="24" t="s">
        <v>86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0" t="s">
        <v>263</v>
      </c>
      <c r="F9" s="227"/>
      <c r="G9" s="227"/>
      <c r="H9" s="227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9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94" t="s">
        <v>20</v>
      </c>
      <c r="J12" s="52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94" t="s">
        <v>22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23</v>
      </c>
      <c r="F15" s="29"/>
      <c r="G15" s="29"/>
      <c r="H15" s="29"/>
      <c r="I15" s="94" t="s">
        <v>24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94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0" t="str">
        <f>'Rekapitulácia stavby'!E14</f>
        <v>Vyplň údaj</v>
      </c>
      <c r="F18" s="219"/>
      <c r="G18" s="219"/>
      <c r="H18" s="219"/>
      <c r="I18" s="94" t="s">
        <v>24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94" t="s">
        <v>22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28</v>
      </c>
      <c r="F21" s="29"/>
      <c r="G21" s="29"/>
      <c r="H21" s="29"/>
      <c r="I21" s="94" t="s">
        <v>24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94" t="s">
        <v>22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24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23" t="s">
        <v>1</v>
      </c>
      <c r="F27" s="223"/>
      <c r="G27" s="223"/>
      <c r="H27" s="22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34</v>
      </c>
      <c r="E30" s="29"/>
      <c r="F30" s="29"/>
      <c r="G30" s="29"/>
      <c r="H30" s="29"/>
      <c r="I30" s="93"/>
      <c r="J30" s="68">
        <f>ROUND(J122,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101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38</v>
      </c>
      <c r="E33" s="24" t="s">
        <v>39</v>
      </c>
      <c r="F33" s="103">
        <f>ROUND((SUM(BE122:BE155)),  2)</f>
        <v>0</v>
      </c>
      <c r="G33" s="29"/>
      <c r="H33" s="29"/>
      <c r="I33" s="104">
        <v>0.2</v>
      </c>
      <c r="J33" s="103">
        <f>ROUND(((SUM(BE122:BE155))*I33),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40</v>
      </c>
      <c r="F34" s="103">
        <f>ROUND((SUM(BF122:BF155)),  2)</f>
        <v>0</v>
      </c>
      <c r="G34" s="29"/>
      <c r="H34" s="29"/>
      <c r="I34" s="104">
        <v>0.2</v>
      </c>
      <c r="J34" s="103">
        <f>ROUND(((SUM(BF122:BF155))*I34),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3">
        <f>ROUND((SUM(BG122:BG155)),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3">
        <f>ROUND((SUM(BH122:BH155)),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43</v>
      </c>
      <c r="F37" s="103">
        <f>ROUND((SUM(BI122:BI155)),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44</v>
      </c>
      <c r="E39" s="57"/>
      <c r="F39" s="57"/>
      <c r="G39" s="107" t="s">
        <v>45</v>
      </c>
      <c r="H39" s="108" t="s">
        <v>46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112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49</v>
      </c>
      <c r="E61" s="32"/>
      <c r="F61" s="113" t="s">
        <v>50</v>
      </c>
      <c r="G61" s="42" t="s">
        <v>49</v>
      </c>
      <c r="H61" s="32"/>
      <c r="I61" s="114"/>
      <c r="J61" s="115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49</v>
      </c>
      <c r="E76" s="32"/>
      <c r="F76" s="113" t="s">
        <v>50</v>
      </c>
      <c r="G76" s="42" t="s">
        <v>49</v>
      </c>
      <c r="H76" s="32"/>
      <c r="I76" s="114"/>
      <c r="J76" s="115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88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3.25" hidden="1" customHeight="1">
      <c r="A85" s="29"/>
      <c r="B85" s="30"/>
      <c r="C85" s="29"/>
      <c r="D85" s="29"/>
      <c r="E85" s="228" t="str">
        <f>E7</f>
        <v>Rekonštrukcia a dobudovanie chodníkov za účelom zlepšenia dostupnosti služieb v obci Vojčice</v>
      </c>
      <c r="F85" s="229"/>
      <c r="G85" s="229"/>
      <c r="H85" s="229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86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00" t="str">
        <f>E9</f>
        <v>2 - Novovybudované chodníky</v>
      </c>
      <c r="F87" s="227"/>
      <c r="G87" s="227"/>
      <c r="H87" s="227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>okres: Trebišov, obec: Vojčice</v>
      </c>
      <c r="G89" s="29"/>
      <c r="H89" s="29"/>
      <c r="I89" s="94" t="s">
        <v>20</v>
      </c>
      <c r="J89" s="52" t="str">
        <f>IF(J12="","",J12)</f>
        <v/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>Obec Vojčice</v>
      </c>
      <c r="G91" s="29"/>
      <c r="H91" s="29"/>
      <c r="I91" s="94" t="s">
        <v>27</v>
      </c>
      <c r="J91" s="27" t="str">
        <f>E21</f>
        <v>VEQER,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94" t="s">
        <v>31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9" t="s">
        <v>89</v>
      </c>
      <c r="D94" s="105"/>
      <c r="E94" s="105"/>
      <c r="F94" s="105"/>
      <c r="G94" s="105"/>
      <c r="H94" s="105"/>
      <c r="I94" s="120"/>
      <c r="J94" s="121" t="s">
        <v>90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22" t="s">
        <v>91</v>
      </c>
      <c r="D96" s="29"/>
      <c r="E96" s="29"/>
      <c r="F96" s="29"/>
      <c r="G96" s="29"/>
      <c r="H96" s="29"/>
      <c r="I96" s="93"/>
      <c r="J96" s="68">
        <f>J122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92</v>
      </c>
    </row>
    <row r="97" spans="1:31" s="9" customFormat="1" ht="24.95" hidden="1" customHeight="1">
      <c r="B97" s="123"/>
      <c r="D97" s="124" t="s">
        <v>93</v>
      </c>
      <c r="E97" s="125"/>
      <c r="F97" s="125"/>
      <c r="G97" s="125"/>
      <c r="H97" s="125"/>
      <c r="I97" s="126"/>
      <c r="J97" s="127">
        <f>J123</f>
        <v>0</v>
      </c>
      <c r="L97" s="123"/>
    </row>
    <row r="98" spans="1:31" s="10" customFormat="1" ht="19.899999999999999" hidden="1" customHeight="1">
      <c r="B98" s="128"/>
      <c r="D98" s="129" t="s">
        <v>94</v>
      </c>
      <c r="E98" s="130"/>
      <c r="F98" s="130"/>
      <c r="G98" s="130"/>
      <c r="H98" s="130"/>
      <c r="I98" s="131"/>
      <c r="J98" s="132">
        <f>J124</f>
        <v>0</v>
      </c>
      <c r="L98" s="128"/>
    </row>
    <row r="99" spans="1:31" s="10" customFormat="1" ht="19.899999999999999" hidden="1" customHeight="1">
      <c r="B99" s="128"/>
      <c r="D99" s="129" t="s">
        <v>95</v>
      </c>
      <c r="E99" s="130"/>
      <c r="F99" s="130"/>
      <c r="G99" s="130"/>
      <c r="H99" s="130"/>
      <c r="I99" s="131"/>
      <c r="J99" s="132">
        <f>J132</f>
        <v>0</v>
      </c>
      <c r="L99" s="128"/>
    </row>
    <row r="100" spans="1:31" s="10" customFormat="1" ht="19.899999999999999" hidden="1" customHeight="1">
      <c r="B100" s="128"/>
      <c r="D100" s="129" t="s">
        <v>97</v>
      </c>
      <c r="E100" s="130"/>
      <c r="F100" s="130"/>
      <c r="G100" s="130"/>
      <c r="H100" s="130"/>
      <c r="I100" s="131"/>
      <c r="J100" s="132">
        <f>J134</f>
        <v>0</v>
      </c>
      <c r="L100" s="128"/>
    </row>
    <row r="101" spans="1:31" s="10" customFormat="1" ht="19.899999999999999" hidden="1" customHeight="1">
      <c r="B101" s="128"/>
      <c r="D101" s="129" t="s">
        <v>98</v>
      </c>
      <c r="E101" s="130"/>
      <c r="F101" s="130"/>
      <c r="G101" s="130"/>
      <c r="H101" s="130"/>
      <c r="I101" s="131"/>
      <c r="J101" s="132">
        <f>J138</f>
        <v>0</v>
      </c>
      <c r="L101" s="128"/>
    </row>
    <row r="102" spans="1:31" s="10" customFormat="1" ht="19.899999999999999" hidden="1" customHeight="1">
      <c r="B102" s="128"/>
      <c r="D102" s="129" t="s">
        <v>99</v>
      </c>
      <c r="E102" s="130"/>
      <c r="F102" s="130"/>
      <c r="G102" s="130"/>
      <c r="H102" s="130"/>
      <c r="I102" s="131"/>
      <c r="J102" s="132">
        <f>J145</f>
        <v>0</v>
      </c>
      <c r="L102" s="128"/>
    </row>
    <row r="103" spans="1:31" s="2" customFormat="1" ht="21.75" hidden="1" customHeight="1">
      <c r="A103" s="29"/>
      <c r="B103" s="30"/>
      <c r="C103" s="29"/>
      <c r="D103" s="29"/>
      <c r="E103" s="29"/>
      <c r="F103" s="29"/>
      <c r="G103" s="29"/>
      <c r="H103" s="29"/>
      <c r="I103" s="93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hidden="1" customHeight="1">
      <c r="A104" s="29"/>
      <c r="B104" s="44"/>
      <c r="C104" s="45"/>
      <c r="D104" s="45"/>
      <c r="E104" s="45"/>
      <c r="F104" s="45"/>
      <c r="G104" s="45"/>
      <c r="H104" s="45"/>
      <c r="I104" s="117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hidden="1"/>
    <row r="106" spans="1:31" hidden="1"/>
    <row r="107" spans="1:31" hidden="1"/>
    <row r="108" spans="1:31" s="2" customFormat="1" ht="6.95" customHeight="1">
      <c r="A108" s="29"/>
      <c r="B108" s="46"/>
      <c r="C108" s="47"/>
      <c r="D108" s="47"/>
      <c r="E108" s="47"/>
      <c r="F108" s="47"/>
      <c r="G108" s="47"/>
      <c r="H108" s="47"/>
      <c r="I108" s="118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100</v>
      </c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14</v>
      </c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3.25" customHeight="1">
      <c r="A112" s="29"/>
      <c r="B112" s="30"/>
      <c r="C112" s="29"/>
      <c r="D112" s="29"/>
      <c r="E112" s="228" t="str">
        <f>E7</f>
        <v>Rekonštrukcia a dobudovanie chodníkov za účelom zlepšenia dostupnosti služieb v obci Vojčice</v>
      </c>
      <c r="F112" s="229"/>
      <c r="G112" s="229"/>
      <c r="H112" s="229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86</v>
      </c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00" t="str">
        <f>E9</f>
        <v>2 - Novovybudované chodníky</v>
      </c>
      <c r="F114" s="227"/>
      <c r="G114" s="227"/>
      <c r="H114" s="227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18</v>
      </c>
      <c r="D116" s="29"/>
      <c r="E116" s="29"/>
      <c r="F116" s="22" t="str">
        <f>F12</f>
        <v>okres: Trebišov, obec: Vojčice</v>
      </c>
      <c r="G116" s="29"/>
      <c r="H116" s="29"/>
      <c r="I116" s="94" t="s">
        <v>20</v>
      </c>
      <c r="J116" s="52" t="str">
        <f>IF(J12="","",J12)</f>
        <v/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21</v>
      </c>
      <c r="D118" s="29"/>
      <c r="E118" s="29"/>
      <c r="F118" s="22" t="str">
        <f>E15</f>
        <v>Obec Vojčice</v>
      </c>
      <c r="G118" s="29"/>
      <c r="H118" s="29"/>
      <c r="I118" s="94" t="s">
        <v>27</v>
      </c>
      <c r="J118" s="27" t="str">
        <f>E21</f>
        <v>VEQER, s.r.o.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25</v>
      </c>
      <c r="D119" s="29"/>
      <c r="E119" s="29"/>
      <c r="F119" s="22" t="str">
        <f>IF(E18="","",E18)</f>
        <v>Vyplň údaj</v>
      </c>
      <c r="G119" s="29"/>
      <c r="H119" s="29"/>
      <c r="I119" s="94" t="s">
        <v>31</v>
      </c>
      <c r="J119" s="27" t="str">
        <f>E24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33"/>
      <c r="B121" s="134"/>
      <c r="C121" s="135" t="s">
        <v>101</v>
      </c>
      <c r="D121" s="136" t="s">
        <v>59</v>
      </c>
      <c r="E121" s="136" t="s">
        <v>55</v>
      </c>
      <c r="F121" s="136" t="s">
        <v>56</v>
      </c>
      <c r="G121" s="136" t="s">
        <v>102</v>
      </c>
      <c r="H121" s="136" t="s">
        <v>103</v>
      </c>
      <c r="I121" s="137" t="s">
        <v>104</v>
      </c>
      <c r="J121" s="138" t="s">
        <v>90</v>
      </c>
      <c r="K121" s="139" t="s">
        <v>105</v>
      </c>
      <c r="L121" s="140"/>
      <c r="M121" s="59" t="s">
        <v>1</v>
      </c>
      <c r="N121" s="60" t="s">
        <v>38</v>
      </c>
      <c r="O121" s="60" t="s">
        <v>106</v>
      </c>
      <c r="P121" s="60" t="s">
        <v>107</v>
      </c>
      <c r="Q121" s="60" t="s">
        <v>108</v>
      </c>
      <c r="R121" s="60" t="s">
        <v>109</v>
      </c>
      <c r="S121" s="60" t="s">
        <v>110</v>
      </c>
      <c r="T121" s="61" t="s">
        <v>111</v>
      </c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65" s="2" customFormat="1" ht="22.9" customHeight="1">
      <c r="A122" s="29"/>
      <c r="B122" s="30"/>
      <c r="C122" s="66" t="s">
        <v>91</v>
      </c>
      <c r="D122" s="29"/>
      <c r="E122" s="29"/>
      <c r="F122" s="29"/>
      <c r="G122" s="29"/>
      <c r="H122" s="29"/>
      <c r="I122" s="93"/>
      <c r="J122" s="141">
        <f>BK122</f>
        <v>0</v>
      </c>
      <c r="K122" s="29"/>
      <c r="L122" s="30"/>
      <c r="M122" s="62"/>
      <c r="N122" s="53"/>
      <c r="O122" s="63"/>
      <c r="P122" s="142">
        <f>P123</f>
        <v>0</v>
      </c>
      <c r="Q122" s="63"/>
      <c r="R122" s="142">
        <f>R123</f>
        <v>626.31778000000008</v>
      </c>
      <c r="S122" s="63"/>
      <c r="T122" s="143">
        <f>T123</f>
        <v>16.5107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73</v>
      </c>
      <c r="AU122" s="14" t="s">
        <v>92</v>
      </c>
      <c r="BK122" s="144">
        <f>BK123</f>
        <v>0</v>
      </c>
    </row>
    <row r="123" spans="1:65" s="12" customFormat="1" ht="25.9" customHeight="1">
      <c r="B123" s="145"/>
      <c r="D123" s="146" t="s">
        <v>73</v>
      </c>
      <c r="E123" s="147" t="s">
        <v>112</v>
      </c>
      <c r="F123" s="147" t="s">
        <v>113</v>
      </c>
      <c r="I123" s="148"/>
      <c r="J123" s="149">
        <f>BK123</f>
        <v>0</v>
      </c>
      <c r="L123" s="145"/>
      <c r="M123" s="150"/>
      <c r="N123" s="151"/>
      <c r="O123" s="151"/>
      <c r="P123" s="152">
        <f>P124+P132+P134+P138+P145</f>
        <v>0</v>
      </c>
      <c r="Q123" s="151"/>
      <c r="R123" s="152">
        <f>R124+R132+R134+R138+R145</f>
        <v>626.31778000000008</v>
      </c>
      <c r="S123" s="151"/>
      <c r="T123" s="153">
        <f>T124+T132+T134+T138+T145</f>
        <v>16.5107</v>
      </c>
      <c r="AR123" s="146" t="s">
        <v>12</v>
      </c>
      <c r="AT123" s="154" t="s">
        <v>73</v>
      </c>
      <c r="AU123" s="154" t="s">
        <v>74</v>
      </c>
      <c r="AY123" s="146" t="s">
        <v>114</v>
      </c>
      <c r="BK123" s="155">
        <f>BK124+BK132+BK134+BK138+BK145</f>
        <v>0</v>
      </c>
    </row>
    <row r="124" spans="1:65" s="12" customFormat="1" ht="22.9" customHeight="1">
      <c r="B124" s="145"/>
      <c r="D124" s="146" t="s">
        <v>73</v>
      </c>
      <c r="E124" s="156" t="s">
        <v>12</v>
      </c>
      <c r="F124" s="156" t="s">
        <v>115</v>
      </c>
      <c r="I124" s="148"/>
      <c r="J124" s="157">
        <f>BK124</f>
        <v>0</v>
      </c>
      <c r="L124" s="145"/>
      <c r="M124" s="150"/>
      <c r="N124" s="151"/>
      <c r="O124" s="151"/>
      <c r="P124" s="152">
        <f>SUM(P125:P131)</f>
        <v>0</v>
      </c>
      <c r="Q124" s="151"/>
      <c r="R124" s="152">
        <f>SUM(R125:R131)</f>
        <v>49.465340000000005</v>
      </c>
      <c r="S124" s="151"/>
      <c r="T124" s="153">
        <f>SUM(T125:T131)</f>
        <v>3.5656999999999996</v>
      </c>
      <c r="AR124" s="146" t="s">
        <v>12</v>
      </c>
      <c r="AT124" s="154" t="s">
        <v>73</v>
      </c>
      <c r="AU124" s="154" t="s">
        <v>12</v>
      </c>
      <c r="AY124" s="146" t="s">
        <v>114</v>
      </c>
      <c r="BK124" s="155">
        <f>SUM(BK125:BK131)</f>
        <v>0</v>
      </c>
    </row>
    <row r="125" spans="1:65" s="2" customFormat="1" ht="33" customHeight="1">
      <c r="A125" s="29"/>
      <c r="B125" s="158"/>
      <c r="C125" s="159" t="s">
        <v>12</v>
      </c>
      <c r="D125" s="159" t="s">
        <v>116</v>
      </c>
      <c r="E125" s="160" t="s">
        <v>264</v>
      </c>
      <c r="F125" s="161" t="s">
        <v>265</v>
      </c>
      <c r="G125" s="162" t="s">
        <v>119</v>
      </c>
      <c r="H125" s="163">
        <v>1414.84</v>
      </c>
      <c r="I125" s="164"/>
      <c r="J125" s="163">
        <f t="shared" ref="J125:J131" si="0">ROUND(I125*H125,3)</f>
        <v>0</v>
      </c>
      <c r="K125" s="165"/>
      <c r="L125" s="30"/>
      <c r="M125" s="166" t="s">
        <v>1</v>
      </c>
      <c r="N125" s="167" t="s">
        <v>40</v>
      </c>
      <c r="O125" s="55"/>
      <c r="P125" s="168">
        <f t="shared" ref="P125:P131" si="1">O125*H125</f>
        <v>0</v>
      </c>
      <c r="Q125" s="168">
        <v>0</v>
      </c>
      <c r="R125" s="168">
        <f t="shared" ref="R125:R131" si="2">Q125*H125</f>
        <v>0</v>
      </c>
      <c r="S125" s="168">
        <v>0</v>
      </c>
      <c r="T125" s="169">
        <f t="shared" ref="T125:T131" si="3"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0" t="s">
        <v>120</v>
      </c>
      <c r="AT125" s="170" t="s">
        <v>116</v>
      </c>
      <c r="AU125" s="170" t="s">
        <v>82</v>
      </c>
      <c r="AY125" s="14" t="s">
        <v>114</v>
      </c>
      <c r="BE125" s="171">
        <f t="shared" ref="BE125:BE131" si="4">IF(N125="základná",J125,0)</f>
        <v>0</v>
      </c>
      <c r="BF125" s="171">
        <f t="shared" ref="BF125:BF131" si="5">IF(N125="znížená",J125,0)</f>
        <v>0</v>
      </c>
      <c r="BG125" s="171">
        <f t="shared" ref="BG125:BG131" si="6">IF(N125="zákl. prenesená",J125,0)</f>
        <v>0</v>
      </c>
      <c r="BH125" s="171">
        <f t="shared" ref="BH125:BH131" si="7">IF(N125="zníž. prenesená",J125,0)</f>
        <v>0</v>
      </c>
      <c r="BI125" s="171">
        <f t="shared" ref="BI125:BI131" si="8">IF(N125="nulová",J125,0)</f>
        <v>0</v>
      </c>
      <c r="BJ125" s="14" t="s">
        <v>82</v>
      </c>
      <c r="BK125" s="172">
        <f t="shared" ref="BK125:BK131" si="9">ROUND(I125*H125,3)</f>
        <v>0</v>
      </c>
      <c r="BL125" s="14" t="s">
        <v>120</v>
      </c>
      <c r="BM125" s="170" t="s">
        <v>266</v>
      </c>
    </row>
    <row r="126" spans="1:65" s="2" customFormat="1" ht="21.75" customHeight="1">
      <c r="A126" s="29"/>
      <c r="B126" s="158"/>
      <c r="C126" s="159" t="s">
        <v>122</v>
      </c>
      <c r="D126" s="159" t="s">
        <v>116</v>
      </c>
      <c r="E126" s="160" t="s">
        <v>117</v>
      </c>
      <c r="F126" s="161" t="s">
        <v>118</v>
      </c>
      <c r="G126" s="162" t="s">
        <v>119</v>
      </c>
      <c r="H126" s="163">
        <v>19.7</v>
      </c>
      <c r="I126" s="164"/>
      <c r="J126" s="163">
        <f t="shared" si="0"/>
        <v>0</v>
      </c>
      <c r="K126" s="165"/>
      <c r="L126" s="30"/>
      <c r="M126" s="166" t="s">
        <v>1</v>
      </c>
      <c r="N126" s="167" t="s">
        <v>40</v>
      </c>
      <c r="O126" s="55"/>
      <c r="P126" s="168">
        <f t="shared" si="1"/>
        <v>0</v>
      </c>
      <c r="Q126" s="168">
        <v>0</v>
      </c>
      <c r="R126" s="168">
        <f t="shared" si="2"/>
        <v>0</v>
      </c>
      <c r="S126" s="168">
        <v>0.18099999999999999</v>
      </c>
      <c r="T126" s="169">
        <f t="shared" si="3"/>
        <v>3.5656999999999996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0" t="s">
        <v>120</v>
      </c>
      <c r="AT126" s="170" t="s">
        <v>116</v>
      </c>
      <c r="AU126" s="170" t="s">
        <v>82</v>
      </c>
      <c r="AY126" s="14" t="s">
        <v>114</v>
      </c>
      <c r="BE126" s="171">
        <f t="shared" si="4"/>
        <v>0</v>
      </c>
      <c r="BF126" s="171">
        <f t="shared" si="5"/>
        <v>0</v>
      </c>
      <c r="BG126" s="171">
        <f t="shared" si="6"/>
        <v>0</v>
      </c>
      <c r="BH126" s="171">
        <f t="shared" si="7"/>
        <v>0</v>
      </c>
      <c r="BI126" s="171">
        <f t="shared" si="8"/>
        <v>0</v>
      </c>
      <c r="BJ126" s="14" t="s">
        <v>82</v>
      </c>
      <c r="BK126" s="172">
        <f t="shared" si="9"/>
        <v>0</v>
      </c>
      <c r="BL126" s="14" t="s">
        <v>120</v>
      </c>
      <c r="BM126" s="170" t="s">
        <v>267</v>
      </c>
    </row>
    <row r="127" spans="1:65" s="2" customFormat="1" ht="21.75" customHeight="1">
      <c r="A127" s="29"/>
      <c r="B127" s="158"/>
      <c r="C127" s="159" t="s">
        <v>82</v>
      </c>
      <c r="D127" s="159" t="s">
        <v>116</v>
      </c>
      <c r="E127" s="160" t="s">
        <v>268</v>
      </c>
      <c r="F127" s="161" t="s">
        <v>269</v>
      </c>
      <c r="G127" s="162" t="s">
        <v>228</v>
      </c>
      <c r="H127" s="163">
        <v>94</v>
      </c>
      <c r="I127" s="164"/>
      <c r="J127" s="163">
        <f t="shared" si="0"/>
        <v>0</v>
      </c>
      <c r="K127" s="165"/>
      <c r="L127" s="30"/>
      <c r="M127" s="166" t="s">
        <v>1</v>
      </c>
      <c r="N127" s="167" t="s">
        <v>40</v>
      </c>
      <c r="O127" s="55"/>
      <c r="P127" s="168">
        <f t="shared" si="1"/>
        <v>0</v>
      </c>
      <c r="Q127" s="168">
        <v>0</v>
      </c>
      <c r="R127" s="168">
        <f t="shared" si="2"/>
        <v>0</v>
      </c>
      <c r="S127" s="168">
        <v>0</v>
      </c>
      <c r="T127" s="16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0" t="s">
        <v>120</v>
      </c>
      <c r="AT127" s="170" t="s">
        <v>116</v>
      </c>
      <c r="AU127" s="170" t="s">
        <v>82</v>
      </c>
      <c r="AY127" s="14" t="s">
        <v>114</v>
      </c>
      <c r="BE127" s="171">
        <f t="shared" si="4"/>
        <v>0</v>
      </c>
      <c r="BF127" s="171">
        <f t="shared" si="5"/>
        <v>0</v>
      </c>
      <c r="BG127" s="171">
        <f t="shared" si="6"/>
        <v>0</v>
      </c>
      <c r="BH127" s="171">
        <f t="shared" si="7"/>
        <v>0</v>
      </c>
      <c r="BI127" s="171">
        <f t="shared" si="8"/>
        <v>0</v>
      </c>
      <c r="BJ127" s="14" t="s">
        <v>82</v>
      </c>
      <c r="BK127" s="172">
        <f t="shared" si="9"/>
        <v>0</v>
      </c>
      <c r="BL127" s="14" t="s">
        <v>120</v>
      </c>
      <c r="BM127" s="170" t="s">
        <v>270</v>
      </c>
    </row>
    <row r="128" spans="1:65" s="2" customFormat="1" ht="16.5" customHeight="1">
      <c r="A128" s="29"/>
      <c r="B128" s="158"/>
      <c r="C128" s="159" t="s">
        <v>135</v>
      </c>
      <c r="D128" s="159" t="s">
        <v>116</v>
      </c>
      <c r="E128" s="160" t="s">
        <v>271</v>
      </c>
      <c r="F128" s="161" t="s">
        <v>272</v>
      </c>
      <c r="G128" s="162" t="s">
        <v>119</v>
      </c>
      <c r="H128" s="163">
        <v>496.45</v>
      </c>
      <c r="I128" s="164"/>
      <c r="J128" s="163">
        <f t="shared" si="0"/>
        <v>0</v>
      </c>
      <c r="K128" s="165"/>
      <c r="L128" s="30"/>
      <c r="M128" s="166" t="s">
        <v>1</v>
      </c>
      <c r="N128" s="167" t="s">
        <v>40</v>
      </c>
      <c r="O128" s="55"/>
      <c r="P128" s="168">
        <f t="shared" si="1"/>
        <v>0</v>
      </c>
      <c r="Q128" s="168">
        <v>0</v>
      </c>
      <c r="R128" s="168">
        <f t="shared" si="2"/>
        <v>0</v>
      </c>
      <c r="S128" s="168">
        <v>0</v>
      </c>
      <c r="T128" s="16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0" t="s">
        <v>120</v>
      </c>
      <c r="AT128" s="170" t="s">
        <v>116</v>
      </c>
      <c r="AU128" s="170" t="s">
        <v>82</v>
      </c>
      <c r="AY128" s="14" t="s">
        <v>114</v>
      </c>
      <c r="BE128" s="171">
        <f t="shared" si="4"/>
        <v>0</v>
      </c>
      <c r="BF128" s="171">
        <f t="shared" si="5"/>
        <v>0</v>
      </c>
      <c r="BG128" s="171">
        <f t="shared" si="6"/>
        <v>0</v>
      </c>
      <c r="BH128" s="171">
        <f t="shared" si="7"/>
        <v>0</v>
      </c>
      <c r="BI128" s="171">
        <f t="shared" si="8"/>
        <v>0</v>
      </c>
      <c r="BJ128" s="14" t="s">
        <v>82</v>
      </c>
      <c r="BK128" s="172">
        <f t="shared" si="9"/>
        <v>0</v>
      </c>
      <c r="BL128" s="14" t="s">
        <v>120</v>
      </c>
      <c r="BM128" s="170" t="s">
        <v>273</v>
      </c>
    </row>
    <row r="129" spans="1:65" s="2" customFormat="1" ht="16.5" customHeight="1">
      <c r="A129" s="29"/>
      <c r="B129" s="158"/>
      <c r="C129" s="173" t="s">
        <v>139</v>
      </c>
      <c r="D129" s="173" t="s">
        <v>165</v>
      </c>
      <c r="E129" s="174" t="s">
        <v>274</v>
      </c>
      <c r="F129" s="175" t="s">
        <v>275</v>
      </c>
      <c r="G129" s="176" t="s">
        <v>276</v>
      </c>
      <c r="H129" s="177">
        <v>15.34</v>
      </c>
      <c r="I129" s="178"/>
      <c r="J129" s="177">
        <f t="shared" si="0"/>
        <v>0</v>
      </c>
      <c r="K129" s="179"/>
      <c r="L129" s="180"/>
      <c r="M129" s="181" t="s">
        <v>1</v>
      </c>
      <c r="N129" s="182" t="s">
        <v>40</v>
      </c>
      <c r="O129" s="55"/>
      <c r="P129" s="168">
        <f t="shared" si="1"/>
        <v>0</v>
      </c>
      <c r="Q129" s="168">
        <v>1E-3</v>
      </c>
      <c r="R129" s="168">
        <f t="shared" si="2"/>
        <v>1.5339999999999999E-2</v>
      </c>
      <c r="S129" s="168">
        <v>0</v>
      </c>
      <c r="T129" s="16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0" t="s">
        <v>139</v>
      </c>
      <c r="AT129" s="170" t="s">
        <v>165</v>
      </c>
      <c r="AU129" s="170" t="s">
        <v>82</v>
      </c>
      <c r="AY129" s="14" t="s">
        <v>114</v>
      </c>
      <c r="BE129" s="171">
        <f t="shared" si="4"/>
        <v>0</v>
      </c>
      <c r="BF129" s="171">
        <f t="shared" si="5"/>
        <v>0</v>
      </c>
      <c r="BG129" s="171">
        <f t="shared" si="6"/>
        <v>0</v>
      </c>
      <c r="BH129" s="171">
        <f t="shared" si="7"/>
        <v>0</v>
      </c>
      <c r="BI129" s="171">
        <f t="shared" si="8"/>
        <v>0</v>
      </c>
      <c r="BJ129" s="14" t="s">
        <v>82</v>
      </c>
      <c r="BK129" s="172">
        <f t="shared" si="9"/>
        <v>0</v>
      </c>
      <c r="BL129" s="14" t="s">
        <v>120</v>
      </c>
      <c r="BM129" s="170" t="s">
        <v>277</v>
      </c>
    </row>
    <row r="130" spans="1:65" s="2" customFormat="1" ht="21.75" customHeight="1">
      <c r="A130" s="29"/>
      <c r="B130" s="158"/>
      <c r="C130" s="159" t="s">
        <v>143</v>
      </c>
      <c r="D130" s="159" t="s">
        <v>116</v>
      </c>
      <c r="E130" s="160" t="s">
        <v>278</v>
      </c>
      <c r="F130" s="161" t="s">
        <v>279</v>
      </c>
      <c r="G130" s="162" t="s">
        <v>119</v>
      </c>
      <c r="H130" s="163">
        <v>496.45</v>
      </c>
      <c r="I130" s="164"/>
      <c r="J130" s="163">
        <f t="shared" si="0"/>
        <v>0</v>
      </c>
      <c r="K130" s="165"/>
      <c r="L130" s="30"/>
      <c r="M130" s="166" t="s">
        <v>1</v>
      </c>
      <c r="N130" s="167" t="s">
        <v>40</v>
      </c>
      <c r="O130" s="55"/>
      <c r="P130" s="168">
        <f t="shared" si="1"/>
        <v>0</v>
      </c>
      <c r="Q130" s="168">
        <v>0</v>
      </c>
      <c r="R130" s="168">
        <f t="shared" si="2"/>
        <v>0</v>
      </c>
      <c r="S130" s="168">
        <v>0</v>
      </c>
      <c r="T130" s="16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0" t="s">
        <v>120</v>
      </c>
      <c r="AT130" s="170" t="s">
        <v>116</v>
      </c>
      <c r="AU130" s="170" t="s">
        <v>82</v>
      </c>
      <c r="AY130" s="14" t="s">
        <v>114</v>
      </c>
      <c r="BE130" s="171">
        <f t="shared" si="4"/>
        <v>0</v>
      </c>
      <c r="BF130" s="171">
        <f t="shared" si="5"/>
        <v>0</v>
      </c>
      <c r="BG130" s="171">
        <f t="shared" si="6"/>
        <v>0</v>
      </c>
      <c r="BH130" s="171">
        <f t="shared" si="7"/>
        <v>0</v>
      </c>
      <c r="BI130" s="171">
        <f t="shared" si="8"/>
        <v>0</v>
      </c>
      <c r="BJ130" s="14" t="s">
        <v>82</v>
      </c>
      <c r="BK130" s="172">
        <f t="shared" si="9"/>
        <v>0</v>
      </c>
      <c r="BL130" s="14" t="s">
        <v>120</v>
      </c>
      <c r="BM130" s="170" t="s">
        <v>280</v>
      </c>
    </row>
    <row r="131" spans="1:65" s="2" customFormat="1" ht="16.5" customHeight="1">
      <c r="A131" s="29"/>
      <c r="B131" s="158"/>
      <c r="C131" s="173" t="s">
        <v>147</v>
      </c>
      <c r="D131" s="173" t="s">
        <v>165</v>
      </c>
      <c r="E131" s="174" t="s">
        <v>281</v>
      </c>
      <c r="F131" s="175" t="s">
        <v>282</v>
      </c>
      <c r="G131" s="176" t="s">
        <v>129</v>
      </c>
      <c r="H131" s="177">
        <v>49.45</v>
      </c>
      <c r="I131" s="178"/>
      <c r="J131" s="177">
        <f t="shared" si="0"/>
        <v>0</v>
      </c>
      <c r="K131" s="179"/>
      <c r="L131" s="180"/>
      <c r="M131" s="181" t="s">
        <v>1</v>
      </c>
      <c r="N131" s="182" t="s">
        <v>40</v>
      </c>
      <c r="O131" s="55"/>
      <c r="P131" s="168">
        <f t="shared" si="1"/>
        <v>0</v>
      </c>
      <c r="Q131" s="168">
        <v>1</v>
      </c>
      <c r="R131" s="168">
        <f t="shared" si="2"/>
        <v>49.45</v>
      </c>
      <c r="S131" s="168">
        <v>0</v>
      </c>
      <c r="T131" s="16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0" t="s">
        <v>139</v>
      </c>
      <c r="AT131" s="170" t="s">
        <v>165</v>
      </c>
      <c r="AU131" s="170" t="s">
        <v>82</v>
      </c>
      <c r="AY131" s="14" t="s">
        <v>114</v>
      </c>
      <c r="BE131" s="171">
        <f t="shared" si="4"/>
        <v>0</v>
      </c>
      <c r="BF131" s="171">
        <f t="shared" si="5"/>
        <v>0</v>
      </c>
      <c r="BG131" s="171">
        <f t="shared" si="6"/>
        <v>0</v>
      </c>
      <c r="BH131" s="171">
        <f t="shared" si="7"/>
        <v>0</v>
      </c>
      <c r="BI131" s="171">
        <f t="shared" si="8"/>
        <v>0</v>
      </c>
      <c r="BJ131" s="14" t="s">
        <v>82</v>
      </c>
      <c r="BK131" s="172">
        <f t="shared" si="9"/>
        <v>0</v>
      </c>
      <c r="BL131" s="14" t="s">
        <v>120</v>
      </c>
      <c r="BM131" s="170" t="s">
        <v>283</v>
      </c>
    </row>
    <row r="132" spans="1:65" s="12" customFormat="1" ht="22.9" customHeight="1">
      <c r="B132" s="145"/>
      <c r="D132" s="146" t="s">
        <v>73</v>
      </c>
      <c r="E132" s="156" t="s">
        <v>82</v>
      </c>
      <c r="F132" s="156" t="s">
        <v>169</v>
      </c>
      <c r="I132" s="148"/>
      <c r="J132" s="157">
        <f>BK132</f>
        <v>0</v>
      </c>
      <c r="L132" s="145"/>
      <c r="M132" s="150"/>
      <c r="N132" s="151"/>
      <c r="O132" s="151"/>
      <c r="P132" s="152">
        <f>P133</f>
        <v>0</v>
      </c>
      <c r="Q132" s="151"/>
      <c r="R132" s="152">
        <f>R133</f>
        <v>0</v>
      </c>
      <c r="S132" s="151"/>
      <c r="T132" s="153">
        <f>T133</f>
        <v>0</v>
      </c>
      <c r="AR132" s="146" t="s">
        <v>12</v>
      </c>
      <c r="AT132" s="154" t="s">
        <v>73</v>
      </c>
      <c r="AU132" s="154" t="s">
        <v>12</v>
      </c>
      <c r="AY132" s="146" t="s">
        <v>114</v>
      </c>
      <c r="BK132" s="155">
        <f>BK133</f>
        <v>0</v>
      </c>
    </row>
    <row r="133" spans="1:65" s="2" customFormat="1" ht="21.75" customHeight="1">
      <c r="A133" s="29"/>
      <c r="B133" s="158"/>
      <c r="C133" s="159" t="s">
        <v>195</v>
      </c>
      <c r="D133" s="159" t="s">
        <v>116</v>
      </c>
      <c r="E133" s="160" t="s">
        <v>171</v>
      </c>
      <c r="F133" s="161" t="s">
        <v>172</v>
      </c>
      <c r="G133" s="162" t="s">
        <v>119</v>
      </c>
      <c r="H133" s="163">
        <v>711.3</v>
      </c>
      <c r="I133" s="164"/>
      <c r="J133" s="163">
        <f>ROUND(I133*H133,3)</f>
        <v>0</v>
      </c>
      <c r="K133" s="165"/>
      <c r="L133" s="30"/>
      <c r="M133" s="166" t="s">
        <v>1</v>
      </c>
      <c r="N133" s="167" t="s">
        <v>40</v>
      </c>
      <c r="O133" s="55"/>
      <c r="P133" s="168">
        <f>O133*H133</f>
        <v>0</v>
      </c>
      <c r="Q133" s="168">
        <v>0</v>
      </c>
      <c r="R133" s="168">
        <f>Q133*H133</f>
        <v>0</v>
      </c>
      <c r="S133" s="168">
        <v>0</v>
      </c>
      <c r="T133" s="169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0" t="s">
        <v>120</v>
      </c>
      <c r="AT133" s="170" t="s">
        <v>116</v>
      </c>
      <c r="AU133" s="170" t="s">
        <v>82</v>
      </c>
      <c r="AY133" s="14" t="s">
        <v>114</v>
      </c>
      <c r="BE133" s="171">
        <f>IF(N133="základná",J133,0)</f>
        <v>0</v>
      </c>
      <c r="BF133" s="171">
        <f>IF(N133="znížená",J133,0)</f>
        <v>0</v>
      </c>
      <c r="BG133" s="171">
        <f>IF(N133="zákl. prenesená",J133,0)</f>
        <v>0</v>
      </c>
      <c r="BH133" s="171">
        <f>IF(N133="zníž. prenesená",J133,0)</f>
        <v>0</v>
      </c>
      <c r="BI133" s="171">
        <f>IF(N133="nulová",J133,0)</f>
        <v>0</v>
      </c>
      <c r="BJ133" s="14" t="s">
        <v>82</v>
      </c>
      <c r="BK133" s="172">
        <f>ROUND(I133*H133,3)</f>
        <v>0</v>
      </c>
      <c r="BL133" s="14" t="s">
        <v>120</v>
      </c>
      <c r="BM133" s="170" t="s">
        <v>284</v>
      </c>
    </row>
    <row r="134" spans="1:65" s="12" customFormat="1" ht="22.9" customHeight="1">
      <c r="B134" s="145"/>
      <c r="D134" s="146" t="s">
        <v>73</v>
      </c>
      <c r="E134" s="156" t="s">
        <v>126</v>
      </c>
      <c r="F134" s="156" t="s">
        <v>178</v>
      </c>
      <c r="I134" s="148"/>
      <c r="J134" s="157">
        <f>BK134</f>
        <v>0</v>
      </c>
      <c r="L134" s="145"/>
      <c r="M134" s="150"/>
      <c r="N134" s="151"/>
      <c r="O134" s="151"/>
      <c r="P134" s="152">
        <f>SUM(P135:P137)</f>
        <v>0</v>
      </c>
      <c r="Q134" s="151"/>
      <c r="R134" s="152">
        <f>SUM(R135:R137)</f>
        <v>426.63774000000001</v>
      </c>
      <c r="S134" s="151"/>
      <c r="T134" s="153">
        <f>SUM(T135:T137)</f>
        <v>0</v>
      </c>
      <c r="AR134" s="146" t="s">
        <v>12</v>
      </c>
      <c r="AT134" s="154" t="s">
        <v>73</v>
      </c>
      <c r="AU134" s="154" t="s">
        <v>12</v>
      </c>
      <c r="AY134" s="146" t="s">
        <v>114</v>
      </c>
      <c r="BK134" s="155">
        <f>SUM(BK135:BK137)</f>
        <v>0</v>
      </c>
    </row>
    <row r="135" spans="1:65" s="2" customFormat="1" ht="21.75" customHeight="1">
      <c r="A135" s="29"/>
      <c r="B135" s="158"/>
      <c r="C135" s="159" t="s">
        <v>183</v>
      </c>
      <c r="D135" s="159" t="s">
        <v>116</v>
      </c>
      <c r="E135" s="160" t="s">
        <v>180</v>
      </c>
      <c r="F135" s="161" t="s">
        <v>181</v>
      </c>
      <c r="G135" s="162" t="s">
        <v>119</v>
      </c>
      <c r="H135" s="163">
        <v>711.3</v>
      </c>
      <c r="I135" s="164"/>
      <c r="J135" s="163">
        <f>ROUND(I135*H135,3)</f>
        <v>0</v>
      </c>
      <c r="K135" s="165"/>
      <c r="L135" s="30"/>
      <c r="M135" s="166" t="s">
        <v>1</v>
      </c>
      <c r="N135" s="167" t="s">
        <v>40</v>
      </c>
      <c r="O135" s="55"/>
      <c r="P135" s="168">
        <f>O135*H135</f>
        <v>0</v>
      </c>
      <c r="Q135" s="168">
        <v>0.37080000000000002</v>
      </c>
      <c r="R135" s="168">
        <f>Q135*H135</f>
        <v>263.75004000000001</v>
      </c>
      <c r="S135" s="168">
        <v>0</v>
      </c>
      <c r="T135" s="169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0" t="s">
        <v>120</v>
      </c>
      <c r="AT135" s="170" t="s">
        <v>116</v>
      </c>
      <c r="AU135" s="170" t="s">
        <v>82</v>
      </c>
      <c r="AY135" s="14" t="s">
        <v>114</v>
      </c>
      <c r="BE135" s="171">
        <f>IF(N135="základná",J135,0)</f>
        <v>0</v>
      </c>
      <c r="BF135" s="171">
        <f>IF(N135="znížená",J135,0)</f>
        <v>0</v>
      </c>
      <c r="BG135" s="171">
        <f>IF(N135="zákl. prenesená",J135,0)</f>
        <v>0</v>
      </c>
      <c r="BH135" s="171">
        <f>IF(N135="zníž. prenesená",J135,0)</f>
        <v>0</v>
      </c>
      <c r="BI135" s="171">
        <f>IF(N135="nulová",J135,0)</f>
        <v>0</v>
      </c>
      <c r="BJ135" s="14" t="s">
        <v>82</v>
      </c>
      <c r="BK135" s="172">
        <f>ROUND(I135*H135,3)</f>
        <v>0</v>
      </c>
      <c r="BL135" s="14" t="s">
        <v>120</v>
      </c>
      <c r="BM135" s="170" t="s">
        <v>285</v>
      </c>
    </row>
    <row r="136" spans="1:65" s="2" customFormat="1" ht="33" customHeight="1">
      <c r="A136" s="29"/>
      <c r="B136" s="158"/>
      <c r="C136" s="159" t="s">
        <v>187</v>
      </c>
      <c r="D136" s="159" t="s">
        <v>116</v>
      </c>
      <c r="E136" s="160" t="s">
        <v>216</v>
      </c>
      <c r="F136" s="161" t="s">
        <v>217</v>
      </c>
      <c r="G136" s="162" t="s">
        <v>119</v>
      </c>
      <c r="H136" s="163">
        <v>711.3</v>
      </c>
      <c r="I136" s="164"/>
      <c r="J136" s="163">
        <f>ROUND(I136*H136,3)</f>
        <v>0</v>
      </c>
      <c r="K136" s="165"/>
      <c r="L136" s="30"/>
      <c r="M136" s="166" t="s">
        <v>1</v>
      </c>
      <c r="N136" s="167" t="s">
        <v>40</v>
      </c>
      <c r="O136" s="55"/>
      <c r="P136" s="168">
        <f>O136*H136</f>
        <v>0</v>
      </c>
      <c r="Q136" s="168">
        <v>9.2499999999999999E-2</v>
      </c>
      <c r="R136" s="168">
        <f>Q136*H136</f>
        <v>65.795249999999996</v>
      </c>
      <c r="S136" s="168">
        <v>0</v>
      </c>
      <c r="T136" s="169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0" t="s">
        <v>120</v>
      </c>
      <c r="AT136" s="170" t="s">
        <v>116</v>
      </c>
      <c r="AU136" s="170" t="s">
        <v>82</v>
      </c>
      <c r="AY136" s="14" t="s">
        <v>114</v>
      </c>
      <c r="BE136" s="171">
        <f>IF(N136="základná",J136,0)</f>
        <v>0</v>
      </c>
      <c r="BF136" s="171">
        <f>IF(N136="znížená",J136,0)</f>
        <v>0</v>
      </c>
      <c r="BG136" s="171">
        <f>IF(N136="zákl. prenesená",J136,0)</f>
        <v>0</v>
      </c>
      <c r="BH136" s="171">
        <f>IF(N136="zníž. prenesená",J136,0)</f>
        <v>0</v>
      </c>
      <c r="BI136" s="171">
        <f>IF(N136="nulová",J136,0)</f>
        <v>0</v>
      </c>
      <c r="BJ136" s="14" t="s">
        <v>82</v>
      </c>
      <c r="BK136" s="172">
        <f>ROUND(I136*H136,3)</f>
        <v>0</v>
      </c>
      <c r="BL136" s="14" t="s">
        <v>120</v>
      </c>
      <c r="BM136" s="170" t="s">
        <v>286</v>
      </c>
    </row>
    <row r="137" spans="1:65" s="2" customFormat="1" ht="21.75" customHeight="1">
      <c r="A137" s="29"/>
      <c r="B137" s="158"/>
      <c r="C137" s="173" t="s">
        <v>191</v>
      </c>
      <c r="D137" s="173" t="s">
        <v>165</v>
      </c>
      <c r="E137" s="174" t="s">
        <v>220</v>
      </c>
      <c r="F137" s="175" t="s">
        <v>221</v>
      </c>
      <c r="G137" s="176" t="s">
        <v>119</v>
      </c>
      <c r="H137" s="177">
        <v>746.86500000000001</v>
      </c>
      <c r="I137" s="178"/>
      <c r="J137" s="177">
        <f>ROUND(I137*H137,3)</f>
        <v>0</v>
      </c>
      <c r="K137" s="179"/>
      <c r="L137" s="180"/>
      <c r="M137" s="181" t="s">
        <v>1</v>
      </c>
      <c r="N137" s="182" t="s">
        <v>40</v>
      </c>
      <c r="O137" s="55"/>
      <c r="P137" s="168">
        <f>O137*H137</f>
        <v>0</v>
      </c>
      <c r="Q137" s="168">
        <v>0.13</v>
      </c>
      <c r="R137" s="168">
        <f>Q137*H137</f>
        <v>97.092449999999999</v>
      </c>
      <c r="S137" s="168">
        <v>0</v>
      </c>
      <c r="T137" s="169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0" t="s">
        <v>139</v>
      </c>
      <c r="AT137" s="170" t="s">
        <v>165</v>
      </c>
      <c r="AU137" s="170" t="s">
        <v>82</v>
      </c>
      <c r="AY137" s="14" t="s">
        <v>114</v>
      </c>
      <c r="BE137" s="171">
        <f>IF(N137="základná",J137,0)</f>
        <v>0</v>
      </c>
      <c r="BF137" s="171">
        <f>IF(N137="znížená",J137,0)</f>
        <v>0</v>
      </c>
      <c r="BG137" s="171">
        <f>IF(N137="zákl. prenesená",J137,0)</f>
        <v>0</v>
      </c>
      <c r="BH137" s="171">
        <f>IF(N137="zníž. prenesená",J137,0)</f>
        <v>0</v>
      </c>
      <c r="BI137" s="171">
        <f>IF(N137="nulová",J137,0)</f>
        <v>0</v>
      </c>
      <c r="BJ137" s="14" t="s">
        <v>82</v>
      </c>
      <c r="BK137" s="172">
        <f>ROUND(I137*H137,3)</f>
        <v>0</v>
      </c>
      <c r="BL137" s="14" t="s">
        <v>120</v>
      </c>
      <c r="BM137" s="170" t="s">
        <v>287</v>
      </c>
    </row>
    <row r="138" spans="1:65" s="12" customFormat="1" ht="22.9" customHeight="1">
      <c r="B138" s="145"/>
      <c r="D138" s="146" t="s">
        <v>73</v>
      </c>
      <c r="E138" s="156" t="s">
        <v>139</v>
      </c>
      <c r="F138" s="156" t="s">
        <v>223</v>
      </c>
      <c r="I138" s="148"/>
      <c r="J138" s="157">
        <f>BK138</f>
        <v>0</v>
      </c>
      <c r="L138" s="145"/>
      <c r="M138" s="150"/>
      <c r="N138" s="151"/>
      <c r="O138" s="151"/>
      <c r="P138" s="152">
        <f>SUM(P139:P144)</f>
        <v>0</v>
      </c>
      <c r="Q138" s="151"/>
      <c r="R138" s="152">
        <f>SUM(R139:R144)</f>
        <v>12.81302</v>
      </c>
      <c r="S138" s="151"/>
      <c r="T138" s="153">
        <f>SUM(T139:T144)</f>
        <v>0</v>
      </c>
      <c r="AR138" s="146" t="s">
        <v>12</v>
      </c>
      <c r="AT138" s="154" t="s">
        <v>73</v>
      </c>
      <c r="AU138" s="154" t="s">
        <v>12</v>
      </c>
      <c r="AY138" s="146" t="s">
        <v>114</v>
      </c>
      <c r="BK138" s="155">
        <f>SUM(BK139:BK144)</f>
        <v>0</v>
      </c>
    </row>
    <row r="139" spans="1:65" s="2" customFormat="1" ht="21.75" customHeight="1">
      <c r="A139" s="29"/>
      <c r="B139" s="158"/>
      <c r="C139" s="159" t="s">
        <v>151</v>
      </c>
      <c r="D139" s="159" t="s">
        <v>116</v>
      </c>
      <c r="E139" s="160" t="s">
        <v>288</v>
      </c>
      <c r="F139" s="161" t="s">
        <v>289</v>
      </c>
      <c r="G139" s="162" t="s">
        <v>228</v>
      </c>
      <c r="H139" s="163">
        <v>150</v>
      </c>
      <c r="I139" s="164"/>
      <c r="J139" s="163">
        <f t="shared" ref="J139:J144" si="10">ROUND(I139*H139,3)</f>
        <v>0</v>
      </c>
      <c r="K139" s="165"/>
      <c r="L139" s="30"/>
      <c r="M139" s="166" t="s">
        <v>1</v>
      </c>
      <c r="N139" s="167" t="s">
        <v>40</v>
      </c>
      <c r="O139" s="55"/>
      <c r="P139" s="168">
        <f t="shared" ref="P139:P144" si="11">O139*H139</f>
        <v>0</v>
      </c>
      <c r="Q139" s="168">
        <v>2.7499999999999998E-3</v>
      </c>
      <c r="R139" s="168">
        <f t="shared" ref="R139:R144" si="12">Q139*H139</f>
        <v>0.41249999999999998</v>
      </c>
      <c r="S139" s="168">
        <v>0</v>
      </c>
      <c r="T139" s="169">
        <f t="shared" ref="T139:T144" si="13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0" t="s">
        <v>120</v>
      </c>
      <c r="AT139" s="170" t="s">
        <v>116</v>
      </c>
      <c r="AU139" s="170" t="s">
        <v>82</v>
      </c>
      <c r="AY139" s="14" t="s">
        <v>114</v>
      </c>
      <c r="BE139" s="171">
        <f t="shared" ref="BE139:BE144" si="14">IF(N139="základná",J139,0)</f>
        <v>0</v>
      </c>
      <c r="BF139" s="171">
        <f t="shared" ref="BF139:BF144" si="15">IF(N139="znížená",J139,0)</f>
        <v>0</v>
      </c>
      <c r="BG139" s="171">
        <f t="shared" ref="BG139:BG144" si="16">IF(N139="zákl. prenesená",J139,0)</f>
        <v>0</v>
      </c>
      <c r="BH139" s="171">
        <f t="shared" ref="BH139:BH144" si="17">IF(N139="zníž. prenesená",J139,0)</f>
        <v>0</v>
      </c>
      <c r="BI139" s="171">
        <f t="shared" ref="BI139:BI144" si="18">IF(N139="nulová",J139,0)</f>
        <v>0</v>
      </c>
      <c r="BJ139" s="14" t="s">
        <v>82</v>
      </c>
      <c r="BK139" s="172">
        <f t="shared" ref="BK139:BK144" si="19">ROUND(I139*H139,3)</f>
        <v>0</v>
      </c>
      <c r="BL139" s="14" t="s">
        <v>120</v>
      </c>
      <c r="BM139" s="170" t="s">
        <v>290</v>
      </c>
    </row>
    <row r="140" spans="1:65" s="2" customFormat="1" ht="21.75" customHeight="1">
      <c r="A140" s="29"/>
      <c r="B140" s="158"/>
      <c r="C140" s="173" t="s">
        <v>156</v>
      </c>
      <c r="D140" s="173" t="s">
        <v>165</v>
      </c>
      <c r="E140" s="174" t="s">
        <v>291</v>
      </c>
      <c r="F140" s="175" t="s">
        <v>292</v>
      </c>
      <c r="G140" s="176" t="s">
        <v>228</v>
      </c>
      <c r="H140" s="177">
        <v>150</v>
      </c>
      <c r="I140" s="178"/>
      <c r="J140" s="177">
        <f t="shared" si="10"/>
        <v>0</v>
      </c>
      <c r="K140" s="179"/>
      <c r="L140" s="180"/>
      <c r="M140" s="181" t="s">
        <v>1</v>
      </c>
      <c r="N140" s="182" t="s">
        <v>40</v>
      </c>
      <c r="O140" s="55"/>
      <c r="P140" s="168">
        <f t="shared" si="11"/>
        <v>0</v>
      </c>
      <c r="Q140" s="168">
        <v>0</v>
      </c>
      <c r="R140" s="168">
        <f t="shared" si="12"/>
        <v>0</v>
      </c>
      <c r="S140" s="168">
        <v>0</v>
      </c>
      <c r="T140" s="169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0" t="s">
        <v>139</v>
      </c>
      <c r="AT140" s="170" t="s">
        <v>165</v>
      </c>
      <c r="AU140" s="170" t="s">
        <v>82</v>
      </c>
      <c r="AY140" s="14" t="s">
        <v>114</v>
      </c>
      <c r="BE140" s="171">
        <f t="shared" si="14"/>
        <v>0</v>
      </c>
      <c r="BF140" s="171">
        <f t="shared" si="15"/>
        <v>0</v>
      </c>
      <c r="BG140" s="171">
        <f t="shared" si="16"/>
        <v>0</v>
      </c>
      <c r="BH140" s="171">
        <f t="shared" si="17"/>
        <v>0</v>
      </c>
      <c r="BI140" s="171">
        <f t="shared" si="18"/>
        <v>0</v>
      </c>
      <c r="BJ140" s="14" t="s">
        <v>82</v>
      </c>
      <c r="BK140" s="172">
        <f t="shared" si="19"/>
        <v>0</v>
      </c>
      <c r="BL140" s="14" t="s">
        <v>120</v>
      </c>
      <c r="BM140" s="170" t="s">
        <v>293</v>
      </c>
    </row>
    <row r="141" spans="1:65" s="2" customFormat="1" ht="33" customHeight="1">
      <c r="A141" s="29"/>
      <c r="B141" s="158"/>
      <c r="C141" s="159" t="s">
        <v>160</v>
      </c>
      <c r="D141" s="159" t="s">
        <v>116</v>
      </c>
      <c r="E141" s="160" t="s">
        <v>294</v>
      </c>
      <c r="F141" s="161" t="s">
        <v>295</v>
      </c>
      <c r="G141" s="162" t="s">
        <v>233</v>
      </c>
      <c r="H141" s="163">
        <v>4</v>
      </c>
      <c r="I141" s="164"/>
      <c r="J141" s="163">
        <f t="shared" si="10"/>
        <v>0</v>
      </c>
      <c r="K141" s="165"/>
      <c r="L141" s="30"/>
      <c r="M141" s="166" t="s">
        <v>1</v>
      </c>
      <c r="N141" s="167" t="s">
        <v>40</v>
      </c>
      <c r="O141" s="55"/>
      <c r="P141" s="168">
        <f t="shared" si="11"/>
        <v>0</v>
      </c>
      <c r="Q141" s="168">
        <v>2.2851300000000001</v>
      </c>
      <c r="R141" s="168">
        <f t="shared" si="12"/>
        <v>9.1405200000000004</v>
      </c>
      <c r="S141" s="168">
        <v>0</v>
      </c>
      <c r="T141" s="169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0" t="s">
        <v>120</v>
      </c>
      <c r="AT141" s="170" t="s">
        <v>116</v>
      </c>
      <c r="AU141" s="170" t="s">
        <v>82</v>
      </c>
      <c r="AY141" s="14" t="s">
        <v>114</v>
      </c>
      <c r="BE141" s="171">
        <f t="shared" si="14"/>
        <v>0</v>
      </c>
      <c r="BF141" s="171">
        <f t="shared" si="15"/>
        <v>0</v>
      </c>
      <c r="BG141" s="171">
        <f t="shared" si="16"/>
        <v>0</v>
      </c>
      <c r="BH141" s="171">
        <f t="shared" si="17"/>
        <v>0</v>
      </c>
      <c r="BI141" s="171">
        <f t="shared" si="18"/>
        <v>0</v>
      </c>
      <c r="BJ141" s="14" t="s">
        <v>82</v>
      </c>
      <c r="BK141" s="172">
        <f t="shared" si="19"/>
        <v>0</v>
      </c>
      <c r="BL141" s="14" t="s">
        <v>120</v>
      </c>
      <c r="BM141" s="170" t="s">
        <v>296</v>
      </c>
    </row>
    <row r="142" spans="1:65" s="2" customFormat="1" ht="21.75" customHeight="1">
      <c r="A142" s="29"/>
      <c r="B142" s="158"/>
      <c r="C142" s="173" t="s">
        <v>164</v>
      </c>
      <c r="D142" s="173" t="s">
        <v>165</v>
      </c>
      <c r="E142" s="174" t="s">
        <v>297</v>
      </c>
      <c r="F142" s="175" t="s">
        <v>298</v>
      </c>
      <c r="G142" s="176" t="s">
        <v>233</v>
      </c>
      <c r="H142" s="177">
        <v>4</v>
      </c>
      <c r="I142" s="178"/>
      <c r="J142" s="177">
        <f t="shared" si="10"/>
        <v>0</v>
      </c>
      <c r="K142" s="179"/>
      <c r="L142" s="180"/>
      <c r="M142" s="181" t="s">
        <v>1</v>
      </c>
      <c r="N142" s="182" t="s">
        <v>40</v>
      </c>
      <c r="O142" s="55"/>
      <c r="P142" s="168">
        <f t="shared" si="11"/>
        <v>0</v>
      </c>
      <c r="Q142" s="168">
        <v>0.36499999999999999</v>
      </c>
      <c r="R142" s="168">
        <f t="shared" si="12"/>
        <v>1.46</v>
      </c>
      <c r="S142" s="168">
        <v>0</v>
      </c>
      <c r="T142" s="169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0" t="s">
        <v>139</v>
      </c>
      <c r="AT142" s="170" t="s">
        <v>165</v>
      </c>
      <c r="AU142" s="170" t="s">
        <v>82</v>
      </c>
      <c r="AY142" s="14" t="s">
        <v>114</v>
      </c>
      <c r="BE142" s="171">
        <f t="shared" si="14"/>
        <v>0</v>
      </c>
      <c r="BF142" s="171">
        <f t="shared" si="15"/>
        <v>0</v>
      </c>
      <c r="BG142" s="171">
        <f t="shared" si="16"/>
        <v>0</v>
      </c>
      <c r="BH142" s="171">
        <f t="shared" si="17"/>
        <v>0</v>
      </c>
      <c r="BI142" s="171">
        <f t="shared" si="18"/>
        <v>0</v>
      </c>
      <c r="BJ142" s="14" t="s">
        <v>82</v>
      </c>
      <c r="BK142" s="172">
        <f t="shared" si="19"/>
        <v>0</v>
      </c>
      <c r="BL142" s="14" t="s">
        <v>120</v>
      </c>
      <c r="BM142" s="170" t="s">
        <v>299</v>
      </c>
    </row>
    <row r="143" spans="1:65" s="2" customFormat="1" ht="21.75" customHeight="1">
      <c r="A143" s="29"/>
      <c r="B143" s="158"/>
      <c r="C143" s="173" t="s">
        <v>300</v>
      </c>
      <c r="D143" s="173" t="s">
        <v>165</v>
      </c>
      <c r="E143" s="174" t="s">
        <v>301</v>
      </c>
      <c r="F143" s="175" t="s">
        <v>302</v>
      </c>
      <c r="G143" s="176" t="s">
        <v>233</v>
      </c>
      <c r="H143" s="177">
        <v>4</v>
      </c>
      <c r="I143" s="178"/>
      <c r="J143" s="177">
        <f t="shared" si="10"/>
        <v>0</v>
      </c>
      <c r="K143" s="179"/>
      <c r="L143" s="180"/>
      <c r="M143" s="181" t="s">
        <v>1</v>
      </c>
      <c r="N143" s="182" t="s">
        <v>40</v>
      </c>
      <c r="O143" s="55"/>
      <c r="P143" s="168">
        <f t="shared" si="11"/>
        <v>0</v>
      </c>
      <c r="Q143" s="168">
        <v>0.05</v>
      </c>
      <c r="R143" s="168">
        <f t="shared" si="12"/>
        <v>0.2</v>
      </c>
      <c r="S143" s="168">
        <v>0</v>
      </c>
      <c r="T143" s="169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0" t="s">
        <v>139</v>
      </c>
      <c r="AT143" s="170" t="s">
        <v>165</v>
      </c>
      <c r="AU143" s="170" t="s">
        <v>82</v>
      </c>
      <c r="AY143" s="14" t="s">
        <v>114</v>
      </c>
      <c r="BE143" s="171">
        <f t="shared" si="14"/>
        <v>0</v>
      </c>
      <c r="BF143" s="171">
        <f t="shared" si="15"/>
        <v>0</v>
      </c>
      <c r="BG143" s="171">
        <f t="shared" si="16"/>
        <v>0</v>
      </c>
      <c r="BH143" s="171">
        <f t="shared" si="17"/>
        <v>0</v>
      </c>
      <c r="BI143" s="171">
        <f t="shared" si="18"/>
        <v>0</v>
      </c>
      <c r="BJ143" s="14" t="s">
        <v>82</v>
      </c>
      <c r="BK143" s="172">
        <f t="shared" si="19"/>
        <v>0</v>
      </c>
      <c r="BL143" s="14" t="s">
        <v>120</v>
      </c>
      <c r="BM143" s="170" t="s">
        <v>303</v>
      </c>
    </row>
    <row r="144" spans="1:65" s="2" customFormat="1" ht="21.75" customHeight="1">
      <c r="A144" s="29"/>
      <c r="B144" s="158"/>
      <c r="C144" s="173" t="s">
        <v>304</v>
      </c>
      <c r="D144" s="173" t="s">
        <v>165</v>
      </c>
      <c r="E144" s="174" t="s">
        <v>305</v>
      </c>
      <c r="F144" s="175" t="s">
        <v>306</v>
      </c>
      <c r="G144" s="176" t="s">
        <v>233</v>
      </c>
      <c r="H144" s="177">
        <v>4</v>
      </c>
      <c r="I144" s="178"/>
      <c r="J144" s="177">
        <f t="shared" si="10"/>
        <v>0</v>
      </c>
      <c r="K144" s="179"/>
      <c r="L144" s="180"/>
      <c r="M144" s="181" t="s">
        <v>1</v>
      </c>
      <c r="N144" s="182" t="s">
        <v>40</v>
      </c>
      <c r="O144" s="55"/>
      <c r="P144" s="168">
        <f t="shared" si="11"/>
        <v>0</v>
      </c>
      <c r="Q144" s="168">
        <v>0.4</v>
      </c>
      <c r="R144" s="168">
        <f t="shared" si="12"/>
        <v>1.6</v>
      </c>
      <c r="S144" s="168">
        <v>0</v>
      </c>
      <c r="T144" s="169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0" t="s">
        <v>139</v>
      </c>
      <c r="AT144" s="170" t="s">
        <v>165</v>
      </c>
      <c r="AU144" s="170" t="s">
        <v>82</v>
      </c>
      <c r="AY144" s="14" t="s">
        <v>114</v>
      </c>
      <c r="BE144" s="171">
        <f t="shared" si="14"/>
        <v>0</v>
      </c>
      <c r="BF144" s="171">
        <f t="shared" si="15"/>
        <v>0</v>
      </c>
      <c r="BG144" s="171">
        <f t="shared" si="16"/>
        <v>0</v>
      </c>
      <c r="BH144" s="171">
        <f t="shared" si="17"/>
        <v>0</v>
      </c>
      <c r="BI144" s="171">
        <f t="shared" si="18"/>
        <v>0</v>
      </c>
      <c r="BJ144" s="14" t="s">
        <v>82</v>
      </c>
      <c r="BK144" s="172">
        <f t="shared" si="19"/>
        <v>0</v>
      </c>
      <c r="BL144" s="14" t="s">
        <v>120</v>
      </c>
      <c r="BM144" s="170" t="s">
        <v>307</v>
      </c>
    </row>
    <row r="145" spans="1:65" s="12" customFormat="1" ht="22.9" customHeight="1">
      <c r="B145" s="145"/>
      <c r="D145" s="146" t="s">
        <v>73</v>
      </c>
      <c r="E145" s="156" t="s">
        <v>143</v>
      </c>
      <c r="F145" s="156" t="s">
        <v>224</v>
      </c>
      <c r="I145" s="148"/>
      <c r="J145" s="157">
        <f>BK145</f>
        <v>0</v>
      </c>
      <c r="L145" s="145"/>
      <c r="M145" s="150"/>
      <c r="N145" s="151"/>
      <c r="O145" s="151"/>
      <c r="P145" s="152">
        <f>SUM(P146:P155)</f>
        <v>0</v>
      </c>
      <c r="Q145" s="151"/>
      <c r="R145" s="152">
        <f>SUM(R146:R155)</f>
        <v>137.40168</v>
      </c>
      <c r="S145" s="151"/>
      <c r="T145" s="153">
        <f>SUM(T146:T155)</f>
        <v>12.945</v>
      </c>
      <c r="AR145" s="146" t="s">
        <v>12</v>
      </c>
      <c r="AT145" s="154" t="s">
        <v>73</v>
      </c>
      <c r="AU145" s="154" t="s">
        <v>12</v>
      </c>
      <c r="AY145" s="146" t="s">
        <v>114</v>
      </c>
      <c r="BK145" s="155">
        <f>SUM(BK146:BK155)</f>
        <v>0</v>
      </c>
    </row>
    <row r="146" spans="1:65" s="2" customFormat="1" ht="33" customHeight="1">
      <c r="A146" s="29"/>
      <c r="B146" s="158"/>
      <c r="C146" s="159" t="s">
        <v>7</v>
      </c>
      <c r="D146" s="159" t="s">
        <v>116</v>
      </c>
      <c r="E146" s="160" t="s">
        <v>226</v>
      </c>
      <c r="F146" s="161" t="s">
        <v>227</v>
      </c>
      <c r="G146" s="162" t="s">
        <v>228</v>
      </c>
      <c r="H146" s="163">
        <v>434</v>
      </c>
      <c r="I146" s="164"/>
      <c r="J146" s="163">
        <f t="shared" ref="J146:J155" si="20">ROUND(I146*H146,3)</f>
        <v>0</v>
      </c>
      <c r="K146" s="165"/>
      <c r="L146" s="30"/>
      <c r="M146" s="166" t="s">
        <v>1</v>
      </c>
      <c r="N146" s="167" t="s">
        <v>40</v>
      </c>
      <c r="O146" s="55"/>
      <c r="P146" s="168">
        <f t="shared" ref="P146:P155" si="21">O146*H146</f>
        <v>0</v>
      </c>
      <c r="Q146" s="168">
        <v>9.7930000000000003E-2</v>
      </c>
      <c r="R146" s="168">
        <f t="shared" ref="R146:R155" si="22">Q146*H146</f>
        <v>42.501620000000003</v>
      </c>
      <c r="S146" s="168">
        <v>0</v>
      </c>
      <c r="T146" s="169">
        <f t="shared" ref="T146:T155" si="23"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0" t="s">
        <v>120</v>
      </c>
      <c r="AT146" s="170" t="s">
        <v>116</v>
      </c>
      <c r="AU146" s="170" t="s">
        <v>82</v>
      </c>
      <c r="AY146" s="14" t="s">
        <v>114</v>
      </c>
      <c r="BE146" s="171">
        <f t="shared" ref="BE146:BE155" si="24">IF(N146="základná",J146,0)</f>
        <v>0</v>
      </c>
      <c r="BF146" s="171">
        <f t="shared" ref="BF146:BF155" si="25">IF(N146="znížená",J146,0)</f>
        <v>0</v>
      </c>
      <c r="BG146" s="171">
        <f t="shared" ref="BG146:BG155" si="26">IF(N146="zákl. prenesená",J146,0)</f>
        <v>0</v>
      </c>
      <c r="BH146" s="171">
        <f t="shared" ref="BH146:BH155" si="27">IF(N146="zníž. prenesená",J146,0)</f>
        <v>0</v>
      </c>
      <c r="BI146" s="171">
        <f t="shared" ref="BI146:BI155" si="28">IF(N146="nulová",J146,0)</f>
        <v>0</v>
      </c>
      <c r="BJ146" s="14" t="s">
        <v>82</v>
      </c>
      <c r="BK146" s="172">
        <f t="shared" ref="BK146:BK155" si="29">ROUND(I146*H146,3)</f>
        <v>0</v>
      </c>
      <c r="BL146" s="14" t="s">
        <v>120</v>
      </c>
      <c r="BM146" s="170" t="s">
        <v>308</v>
      </c>
    </row>
    <row r="147" spans="1:65" s="2" customFormat="1" ht="16.5" customHeight="1">
      <c r="A147" s="29"/>
      <c r="B147" s="158"/>
      <c r="C147" s="173" t="s">
        <v>179</v>
      </c>
      <c r="D147" s="173" t="s">
        <v>165</v>
      </c>
      <c r="E147" s="174" t="s">
        <v>231</v>
      </c>
      <c r="F147" s="175" t="s">
        <v>232</v>
      </c>
      <c r="G147" s="176" t="s">
        <v>233</v>
      </c>
      <c r="H147" s="177">
        <v>455.7</v>
      </c>
      <c r="I147" s="178"/>
      <c r="J147" s="177">
        <f t="shared" si="20"/>
        <v>0</v>
      </c>
      <c r="K147" s="179"/>
      <c r="L147" s="180"/>
      <c r="M147" s="181" t="s">
        <v>1</v>
      </c>
      <c r="N147" s="182" t="s">
        <v>40</v>
      </c>
      <c r="O147" s="55"/>
      <c r="P147" s="168">
        <f t="shared" si="21"/>
        <v>0</v>
      </c>
      <c r="Q147" s="168">
        <v>2.3E-2</v>
      </c>
      <c r="R147" s="168">
        <f t="shared" si="22"/>
        <v>10.4811</v>
      </c>
      <c r="S147" s="168">
        <v>0</v>
      </c>
      <c r="T147" s="169">
        <f t="shared" si="2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0" t="s">
        <v>139</v>
      </c>
      <c r="AT147" s="170" t="s">
        <v>165</v>
      </c>
      <c r="AU147" s="170" t="s">
        <v>82</v>
      </c>
      <c r="AY147" s="14" t="s">
        <v>114</v>
      </c>
      <c r="BE147" s="171">
        <f t="shared" si="24"/>
        <v>0</v>
      </c>
      <c r="BF147" s="171">
        <f t="shared" si="25"/>
        <v>0</v>
      </c>
      <c r="BG147" s="171">
        <f t="shared" si="26"/>
        <v>0</v>
      </c>
      <c r="BH147" s="171">
        <f t="shared" si="27"/>
        <v>0</v>
      </c>
      <c r="BI147" s="171">
        <f t="shared" si="28"/>
        <v>0</v>
      </c>
      <c r="BJ147" s="14" t="s">
        <v>82</v>
      </c>
      <c r="BK147" s="172">
        <f t="shared" si="29"/>
        <v>0</v>
      </c>
      <c r="BL147" s="14" t="s">
        <v>120</v>
      </c>
      <c r="BM147" s="170" t="s">
        <v>309</v>
      </c>
    </row>
    <row r="148" spans="1:65" s="2" customFormat="1" ht="21.75" customHeight="1">
      <c r="A148" s="29"/>
      <c r="B148" s="158"/>
      <c r="C148" s="159" t="s">
        <v>199</v>
      </c>
      <c r="D148" s="159" t="s">
        <v>116</v>
      </c>
      <c r="E148" s="160" t="s">
        <v>236</v>
      </c>
      <c r="F148" s="161" t="s">
        <v>237</v>
      </c>
      <c r="G148" s="162" t="s">
        <v>228</v>
      </c>
      <c r="H148" s="163">
        <v>177</v>
      </c>
      <c r="I148" s="164"/>
      <c r="J148" s="163">
        <f t="shared" si="20"/>
        <v>0</v>
      </c>
      <c r="K148" s="165"/>
      <c r="L148" s="30"/>
      <c r="M148" s="166" t="s">
        <v>1</v>
      </c>
      <c r="N148" s="167" t="s">
        <v>40</v>
      </c>
      <c r="O148" s="55"/>
      <c r="P148" s="168">
        <f t="shared" si="21"/>
        <v>0</v>
      </c>
      <c r="Q148" s="168">
        <v>0.12584000000000001</v>
      </c>
      <c r="R148" s="168">
        <f t="shared" si="22"/>
        <v>22.273680000000002</v>
      </c>
      <c r="S148" s="168">
        <v>0</v>
      </c>
      <c r="T148" s="169">
        <f t="shared" si="2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0" t="s">
        <v>120</v>
      </c>
      <c r="AT148" s="170" t="s">
        <v>116</v>
      </c>
      <c r="AU148" s="170" t="s">
        <v>82</v>
      </c>
      <c r="AY148" s="14" t="s">
        <v>114</v>
      </c>
      <c r="BE148" s="171">
        <f t="shared" si="24"/>
        <v>0</v>
      </c>
      <c r="BF148" s="171">
        <f t="shared" si="25"/>
        <v>0</v>
      </c>
      <c r="BG148" s="171">
        <f t="shared" si="26"/>
        <v>0</v>
      </c>
      <c r="BH148" s="171">
        <f t="shared" si="27"/>
        <v>0</v>
      </c>
      <c r="BI148" s="171">
        <f t="shared" si="28"/>
        <v>0</v>
      </c>
      <c r="BJ148" s="14" t="s">
        <v>82</v>
      </c>
      <c r="BK148" s="172">
        <f t="shared" si="29"/>
        <v>0</v>
      </c>
      <c r="BL148" s="14" t="s">
        <v>120</v>
      </c>
      <c r="BM148" s="170" t="s">
        <v>310</v>
      </c>
    </row>
    <row r="149" spans="1:65" s="2" customFormat="1" ht="16.5" customHeight="1">
      <c r="A149" s="29"/>
      <c r="B149" s="158"/>
      <c r="C149" s="173" t="s">
        <v>203</v>
      </c>
      <c r="D149" s="173" t="s">
        <v>165</v>
      </c>
      <c r="E149" s="174" t="s">
        <v>240</v>
      </c>
      <c r="F149" s="175" t="s">
        <v>241</v>
      </c>
      <c r="G149" s="176" t="s">
        <v>233</v>
      </c>
      <c r="H149" s="177">
        <v>185.85</v>
      </c>
      <c r="I149" s="178"/>
      <c r="J149" s="177">
        <f t="shared" si="20"/>
        <v>0</v>
      </c>
      <c r="K149" s="179"/>
      <c r="L149" s="180"/>
      <c r="M149" s="181" t="s">
        <v>1</v>
      </c>
      <c r="N149" s="182" t="s">
        <v>40</v>
      </c>
      <c r="O149" s="55"/>
      <c r="P149" s="168">
        <f t="shared" si="21"/>
        <v>0</v>
      </c>
      <c r="Q149" s="168">
        <v>4.8000000000000001E-2</v>
      </c>
      <c r="R149" s="168">
        <f t="shared" si="22"/>
        <v>8.9207999999999998</v>
      </c>
      <c r="S149" s="168">
        <v>0</v>
      </c>
      <c r="T149" s="169">
        <f t="shared" si="2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0" t="s">
        <v>139</v>
      </c>
      <c r="AT149" s="170" t="s">
        <v>165</v>
      </c>
      <c r="AU149" s="170" t="s">
        <v>82</v>
      </c>
      <c r="AY149" s="14" t="s">
        <v>114</v>
      </c>
      <c r="BE149" s="171">
        <f t="shared" si="24"/>
        <v>0</v>
      </c>
      <c r="BF149" s="171">
        <f t="shared" si="25"/>
        <v>0</v>
      </c>
      <c r="BG149" s="171">
        <f t="shared" si="26"/>
        <v>0</v>
      </c>
      <c r="BH149" s="171">
        <f t="shared" si="27"/>
        <v>0</v>
      </c>
      <c r="BI149" s="171">
        <f t="shared" si="28"/>
        <v>0</v>
      </c>
      <c r="BJ149" s="14" t="s">
        <v>82</v>
      </c>
      <c r="BK149" s="172">
        <f t="shared" si="29"/>
        <v>0</v>
      </c>
      <c r="BL149" s="14" t="s">
        <v>120</v>
      </c>
      <c r="BM149" s="170" t="s">
        <v>311</v>
      </c>
    </row>
    <row r="150" spans="1:65" s="2" customFormat="1" ht="21.75" customHeight="1">
      <c r="A150" s="29"/>
      <c r="B150" s="158"/>
      <c r="C150" s="159" t="s">
        <v>312</v>
      </c>
      <c r="D150" s="159" t="s">
        <v>116</v>
      </c>
      <c r="E150" s="160" t="s">
        <v>244</v>
      </c>
      <c r="F150" s="161" t="s">
        <v>245</v>
      </c>
      <c r="G150" s="162" t="s">
        <v>228</v>
      </c>
      <c r="H150" s="163">
        <v>302</v>
      </c>
      <c r="I150" s="164"/>
      <c r="J150" s="163">
        <f t="shared" si="20"/>
        <v>0</v>
      </c>
      <c r="K150" s="165"/>
      <c r="L150" s="30"/>
      <c r="M150" s="166" t="s">
        <v>1</v>
      </c>
      <c r="N150" s="167" t="s">
        <v>40</v>
      </c>
      <c r="O150" s="55"/>
      <c r="P150" s="168">
        <f t="shared" si="21"/>
        <v>0</v>
      </c>
      <c r="Q150" s="168">
        <v>0.12584000000000001</v>
      </c>
      <c r="R150" s="168">
        <f t="shared" si="22"/>
        <v>38.003680000000003</v>
      </c>
      <c r="S150" s="168">
        <v>0</v>
      </c>
      <c r="T150" s="169">
        <f t="shared" si="2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0" t="s">
        <v>120</v>
      </c>
      <c r="AT150" s="170" t="s">
        <v>116</v>
      </c>
      <c r="AU150" s="170" t="s">
        <v>82</v>
      </c>
      <c r="AY150" s="14" t="s">
        <v>114</v>
      </c>
      <c r="BE150" s="171">
        <f t="shared" si="24"/>
        <v>0</v>
      </c>
      <c r="BF150" s="171">
        <f t="shared" si="25"/>
        <v>0</v>
      </c>
      <c r="BG150" s="171">
        <f t="shared" si="26"/>
        <v>0</v>
      </c>
      <c r="BH150" s="171">
        <f t="shared" si="27"/>
        <v>0</v>
      </c>
      <c r="BI150" s="171">
        <f t="shared" si="28"/>
        <v>0</v>
      </c>
      <c r="BJ150" s="14" t="s">
        <v>82</v>
      </c>
      <c r="BK150" s="172">
        <f t="shared" si="29"/>
        <v>0</v>
      </c>
      <c r="BL150" s="14" t="s">
        <v>120</v>
      </c>
      <c r="BM150" s="170" t="s">
        <v>313</v>
      </c>
    </row>
    <row r="151" spans="1:65" s="2" customFormat="1" ht="16.5" customHeight="1">
      <c r="A151" s="29"/>
      <c r="B151" s="158"/>
      <c r="C151" s="173" t="s">
        <v>170</v>
      </c>
      <c r="D151" s="173" t="s">
        <v>165</v>
      </c>
      <c r="E151" s="174" t="s">
        <v>248</v>
      </c>
      <c r="F151" s="175" t="s">
        <v>249</v>
      </c>
      <c r="G151" s="176" t="s">
        <v>233</v>
      </c>
      <c r="H151" s="177">
        <v>317.10000000000002</v>
      </c>
      <c r="I151" s="178"/>
      <c r="J151" s="177">
        <f t="shared" si="20"/>
        <v>0</v>
      </c>
      <c r="K151" s="179"/>
      <c r="L151" s="180"/>
      <c r="M151" s="181" t="s">
        <v>1</v>
      </c>
      <c r="N151" s="182" t="s">
        <v>40</v>
      </c>
      <c r="O151" s="55"/>
      <c r="P151" s="168">
        <f t="shared" si="21"/>
        <v>0</v>
      </c>
      <c r="Q151" s="168">
        <v>4.8000000000000001E-2</v>
      </c>
      <c r="R151" s="168">
        <f t="shared" si="22"/>
        <v>15.220800000000001</v>
      </c>
      <c r="S151" s="168">
        <v>0</v>
      </c>
      <c r="T151" s="169">
        <f t="shared" si="2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0" t="s">
        <v>139</v>
      </c>
      <c r="AT151" s="170" t="s">
        <v>165</v>
      </c>
      <c r="AU151" s="170" t="s">
        <v>82</v>
      </c>
      <c r="AY151" s="14" t="s">
        <v>114</v>
      </c>
      <c r="BE151" s="171">
        <f t="shared" si="24"/>
        <v>0</v>
      </c>
      <c r="BF151" s="171">
        <f t="shared" si="25"/>
        <v>0</v>
      </c>
      <c r="BG151" s="171">
        <f t="shared" si="26"/>
        <v>0</v>
      </c>
      <c r="BH151" s="171">
        <f t="shared" si="27"/>
        <v>0</v>
      </c>
      <c r="BI151" s="171">
        <f t="shared" si="28"/>
        <v>0</v>
      </c>
      <c r="BJ151" s="14" t="s">
        <v>82</v>
      </c>
      <c r="BK151" s="172">
        <f t="shared" si="29"/>
        <v>0</v>
      </c>
      <c r="BL151" s="14" t="s">
        <v>120</v>
      </c>
      <c r="BM151" s="170" t="s">
        <v>314</v>
      </c>
    </row>
    <row r="152" spans="1:65" s="2" customFormat="1" ht="33" customHeight="1">
      <c r="A152" s="29"/>
      <c r="B152" s="158"/>
      <c r="C152" s="159" t="s">
        <v>315</v>
      </c>
      <c r="D152" s="159" t="s">
        <v>116</v>
      </c>
      <c r="E152" s="160" t="s">
        <v>316</v>
      </c>
      <c r="F152" s="161" t="s">
        <v>317</v>
      </c>
      <c r="G152" s="162" t="s">
        <v>228</v>
      </c>
      <c r="H152" s="163">
        <v>150</v>
      </c>
      <c r="I152" s="164"/>
      <c r="J152" s="163">
        <f t="shared" si="20"/>
        <v>0</v>
      </c>
      <c r="K152" s="165"/>
      <c r="L152" s="30"/>
      <c r="M152" s="166" t="s">
        <v>1</v>
      </c>
      <c r="N152" s="167" t="s">
        <v>40</v>
      </c>
      <c r="O152" s="55"/>
      <c r="P152" s="168">
        <f t="shared" si="21"/>
        <v>0</v>
      </c>
      <c r="Q152" s="168">
        <v>0</v>
      </c>
      <c r="R152" s="168">
        <f t="shared" si="22"/>
        <v>0</v>
      </c>
      <c r="S152" s="168">
        <v>8.6300000000000002E-2</v>
      </c>
      <c r="T152" s="169">
        <f t="shared" si="23"/>
        <v>12.945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0" t="s">
        <v>120</v>
      </c>
      <c r="AT152" s="170" t="s">
        <v>116</v>
      </c>
      <c r="AU152" s="170" t="s">
        <v>82</v>
      </c>
      <c r="AY152" s="14" t="s">
        <v>114</v>
      </c>
      <c r="BE152" s="171">
        <f t="shared" si="24"/>
        <v>0</v>
      </c>
      <c r="BF152" s="171">
        <f t="shared" si="25"/>
        <v>0</v>
      </c>
      <c r="BG152" s="171">
        <f t="shared" si="26"/>
        <v>0</v>
      </c>
      <c r="BH152" s="171">
        <f t="shared" si="27"/>
        <v>0</v>
      </c>
      <c r="BI152" s="171">
        <f t="shared" si="28"/>
        <v>0</v>
      </c>
      <c r="BJ152" s="14" t="s">
        <v>82</v>
      </c>
      <c r="BK152" s="172">
        <f t="shared" si="29"/>
        <v>0</v>
      </c>
      <c r="BL152" s="14" t="s">
        <v>120</v>
      </c>
      <c r="BM152" s="170" t="s">
        <v>318</v>
      </c>
    </row>
    <row r="153" spans="1:65" s="2" customFormat="1" ht="21.75" customHeight="1">
      <c r="A153" s="29"/>
      <c r="B153" s="158"/>
      <c r="C153" s="159" t="s">
        <v>120</v>
      </c>
      <c r="D153" s="159" t="s">
        <v>116</v>
      </c>
      <c r="E153" s="160" t="s">
        <v>252</v>
      </c>
      <c r="F153" s="161" t="s">
        <v>253</v>
      </c>
      <c r="G153" s="162" t="s">
        <v>154</v>
      </c>
      <c r="H153" s="163">
        <v>16.510999999999999</v>
      </c>
      <c r="I153" s="164"/>
      <c r="J153" s="163">
        <f t="shared" si="20"/>
        <v>0</v>
      </c>
      <c r="K153" s="165"/>
      <c r="L153" s="30"/>
      <c r="M153" s="166" t="s">
        <v>1</v>
      </c>
      <c r="N153" s="167" t="s">
        <v>40</v>
      </c>
      <c r="O153" s="55"/>
      <c r="P153" s="168">
        <f t="shared" si="21"/>
        <v>0</v>
      </c>
      <c r="Q153" s="168">
        <v>0</v>
      </c>
      <c r="R153" s="168">
        <f t="shared" si="22"/>
        <v>0</v>
      </c>
      <c r="S153" s="168">
        <v>0</v>
      </c>
      <c r="T153" s="169">
        <f t="shared" si="2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0" t="s">
        <v>120</v>
      </c>
      <c r="AT153" s="170" t="s">
        <v>116</v>
      </c>
      <c r="AU153" s="170" t="s">
        <v>82</v>
      </c>
      <c r="AY153" s="14" t="s">
        <v>114</v>
      </c>
      <c r="BE153" s="171">
        <f t="shared" si="24"/>
        <v>0</v>
      </c>
      <c r="BF153" s="171">
        <f t="shared" si="25"/>
        <v>0</v>
      </c>
      <c r="BG153" s="171">
        <f t="shared" si="26"/>
        <v>0</v>
      </c>
      <c r="BH153" s="171">
        <f t="shared" si="27"/>
        <v>0</v>
      </c>
      <c r="BI153" s="171">
        <f t="shared" si="28"/>
        <v>0</v>
      </c>
      <c r="BJ153" s="14" t="s">
        <v>82</v>
      </c>
      <c r="BK153" s="172">
        <f t="shared" si="29"/>
        <v>0</v>
      </c>
      <c r="BL153" s="14" t="s">
        <v>120</v>
      </c>
      <c r="BM153" s="170" t="s">
        <v>319</v>
      </c>
    </row>
    <row r="154" spans="1:65" s="2" customFormat="1" ht="21.75" customHeight="1">
      <c r="A154" s="29"/>
      <c r="B154" s="158"/>
      <c r="C154" s="159" t="s">
        <v>126</v>
      </c>
      <c r="D154" s="159" t="s">
        <v>116</v>
      </c>
      <c r="E154" s="160" t="s">
        <v>256</v>
      </c>
      <c r="F154" s="161" t="s">
        <v>257</v>
      </c>
      <c r="G154" s="162" t="s">
        <v>154</v>
      </c>
      <c r="H154" s="163">
        <v>16.510999999999999</v>
      </c>
      <c r="I154" s="164"/>
      <c r="J154" s="163">
        <f t="shared" si="20"/>
        <v>0</v>
      </c>
      <c r="K154" s="165"/>
      <c r="L154" s="30"/>
      <c r="M154" s="166" t="s">
        <v>1</v>
      </c>
      <c r="N154" s="167" t="s">
        <v>40</v>
      </c>
      <c r="O154" s="55"/>
      <c r="P154" s="168">
        <f t="shared" si="21"/>
        <v>0</v>
      </c>
      <c r="Q154" s="168">
        <v>0</v>
      </c>
      <c r="R154" s="168">
        <f t="shared" si="22"/>
        <v>0</v>
      </c>
      <c r="S154" s="168">
        <v>0</v>
      </c>
      <c r="T154" s="169">
        <f t="shared" si="2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0" t="s">
        <v>120</v>
      </c>
      <c r="AT154" s="170" t="s">
        <v>116</v>
      </c>
      <c r="AU154" s="170" t="s">
        <v>82</v>
      </c>
      <c r="AY154" s="14" t="s">
        <v>114</v>
      </c>
      <c r="BE154" s="171">
        <f t="shared" si="24"/>
        <v>0</v>
      </c>
      <c r="BF154" s="171">
        <f t="shared" si="25"/>
        <v>0</v>
      </c>
      <c r="BG154" s="171">
        <f t="shared" si="26"/>
        <v>0</v>
      </c>
      <c r="BH154" s="171">
        <f t="shared" si="27"/>
        <v>0</v>
      </c>
      <c r="BI154" s="171">
        <f t="shared" si="28"/>
        <v>0</v>
      </c>
      <c r="BJ154" s="14" t="s">
        <v>82</v>
      </c>
      <c r="BK154" s="172">
        <f t="shared" si="29"/>
        <v>0</v>
      </c>
      <c r="BL154" s="14" t="s">
        <v>120</v>
      </c>
      <c r="BM154" s="170" t="s">
        <v>320</v>
      </c>
    </row>
    <row r="155" spans="1:65" s="2" customFormat="1" ht="21.75" customHeight="1">
      <c r="A155" s="29"/>
      <c r="B155" s="158"/>
      <c r="C155" s="159" t="s">
        <v>131</v>
      </c>
      <c r="D155" s="159" t="s">
        <v>116</v>
      </c>
      <c r="E155" s="160" t="s">
        <v>260</v>
      </c>
      <c r="F155" s="161" t="s">
        <v>261</v>
      </c>
      <c r="G155" s="162" t="s">
        <v>154</v>
      </c>
      <c r="H155" s="163">
        <v>16.510999999999999</v>
      </c>
      <c r="I155" s="164"/>
      <c r="J155" s="163">
        <f t="shared" si="20"/>
        <v>0</v>
      </c>
      <c r="K155" s="165"/>
      <c r="L155" s="30"/>
      <c r="M155" s="183" t="s">
        <v>1</v>
      </c>
      <c r="N155" s="184" t="s">
        <v>40</v>
      </c>
      <c r="O155" s="185"/>
      <c r="P155" s="186">
        <f t="shared" si="21"/>
        <v>0</v>
      </c>
      <c r="Q155" s="186">
        <v>0</v>
      </c>
      <c r="R155" s="186">
        <f t="shared" si="22"/>
        <v>0</v>
      </c>
      <c r="S155" s="186">
        <v>0</v>
      </c>
      <c r="T155" s="187">
        <f t="shared" si="2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0" t="s">
        <v>120</v>
      </c>
      <c r="AT155" s="170" t="s">
        <v>116</v>
      </c>
      <c r="AU155" s="170" t="s">
        <v>82</v>
      </c>
      <c r="AY155" s="14" t="s">
        <v>114</v>
      </c>
      <c r="BE155" s="171">
        <f t="shared" si="24"/>
        <v>0</v>
      </c>
      <c r="BF155" s="171">
        <f t="shared" si="25"/>
        <v>0</v>
      </c>
      <c r="BG155" s="171">
        <f t="shared" si="26"/>
        <v>0</v>
      </c>
      <c r="BH155" s="171">
        <f t="shared" si="27"/>
        <v>0</v>
      </c>
      <c r="BI155" s="171">
        <f t="shared" si="28"/>
        <v>0</v>
      </c>
      <c r="BJ155" s="14" t="s">
        <v>82</v>
      </c>
      <c r="BK155" s="172">
        <f t="shared" si="29"/>
        <v>0</v>
      </c>
      <c r="BL155" s="14" t="s">
        <v>120</v>
      </c>
      <c r="BM155" s="170" t="s">
        <v>321</v>
      </c>
    </row>
    <row r="156" spans="1:65" s="2" customFormat="1" ht="6.95" customHeight="1">
      <c r="A156" s="29"/>
      <c r="B156" s="44"/>
      <c r="C156" s="45"/>
      <c r="D156" s="45"/>
      <c r="E156" s="45"/>
      <c r="F156" s="45"/>
      <c r="G156" s="45"/>
      <c r="H156" s="45"/>
      <c r="I156" s="117"/>
      <c r="J156" s="45"/>
      <c r="K156" s="45"/>
      <c r="L156" s="30"/>
      <c r="M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</row>
  </sheetData>
  <autoFilter ref="C121:K155" xr:uid="{00000000-0009-0000-0000-000002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1 - Rekonštrukcia chodníkov</vt:lpstr>
      <vt:lpstr>2 - Novovybudované chodníky</vt:lpstr>
      <vt:lpstr>'1 - Rekonštrukcia chodníkov'!Názvy_tlače</vt:lpstr>
      <vt:lpstr>'2 - Novovybudované chodníky'!Názvy_tlače</vt:lpstr>
      <vt:lpstr>'Rekapitulácia stavby'!Názvy_tlače</vt:lpstr>
      <vt:lpstr>'1 - Rekonštrukcia chodníkov'!Oblasť_tlače</vt:lpstr>
      <vt:lpstr>'2 - Novovybudované chodníky'!Oblasť_tlače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LAPTOP-7KJAUMPQ\Projekt manager</dc:creator>
  <cp:lastModifiedBy>Monika Hlinková</cp:lastModifiedBy>
  <dcterms:created xsi:type="dcterms:W3CDTF">2020-02-25T09:59:54Z</dcterms:created>
  <dcterms:modified xsi:type="dcterms:W3CDTF">2021-03-25T08:23:02Z</dcterms:modified>
</cp:coreProperties>
</file>